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vodila" state="visible" r:id="rId4"/>
    <sheet sheetId="2" name="Podatki" state="visible" r:id="rId5"/>
    <sheet sheetId="3" name="Seznami" state="hidden" r:id="rId6"/>
    <sheet sheetId="4" name="Prazniki" state="hidden" r:id="rId7"/>
    <sheet sheetId="5" name="Januar" state="visible" r:id="rId8"/>
    <sheet sheetId="6" name="Februar" state="visible" r:id="rId9"/>
    <sheet sheetId="7" name="Marec" state="visible" r:id="rId10"/>
    <sheet sheetId="8" name="April" state="visible" r:id="rId11"/>
    <sheet sheetId="9" name="Maj" state="visible" r:id="rId12"/>
    <sheet sheetId="10" name="Junij" state="visible" r:id="rId13"/>
    <sheet sheetId="11" name="Julij" state="visible" r:id="rId14"/>
    <sheet sheetId="12" name="Avgust" state="visible" r:id="rId15"/>
    <sheet sheetId="13" name="September" state="visible" r:id="rId16"/>
    <sheet sheetId="14" name="Oktober" state="visible" r:id="rId17"/>
    <sheet sheetId="15" name="November" state="visible" r:id="rId18"/>
    <sheet sheetId="16" name="December" state="visible" r:id="rId19"/>
    <sheet sheetId="17" name="Leto skupaj" state="visible" r:id="rId20"/>
    <sheet sheetId="18" name="Spremembe" state="visible" r:id="rId21"/>
  </sheets>
  <definedNames>
    <definedName name="VrsteDneva">Seznami!$A$1:$A$10</definedName>
    <definedName name="Prazniki">Prazniki!$A$2:$A$66</definedName>
    <definedName name="_xlnm.Print_Titles" localSheetId="4">'Januar'!$6:$7</definedName>
    <definedName name="_xlnm.Print_Titles" localSheetId="5">'Februar'!$6:$7</definedName>
    <definedName name="_xlnm.Print_Titles" localSheetId="6">'Marec'!$6:$7</definedName>
    <definedName name="_xlnm.Print_Titles" localSheetId="7">'April'!$6:$7</definedName>
    <definedName name="_xlnm.Print_Titles" localSheetId="8">'Maj'!$6:$7</definedName>
    <definedName name="_xlnm.Print_Titles" localSheetId="9">'Junij'!$6:$7</definedName>
    <definedName name="_xlnm.Print_Titles" localSheetId="10">'Julij'!$6:$7</definedName>
    <definedName name="_xlnm.Print_Titles" localSheetId="11">'Avgust'!$6:$7</definedName>
    <definedName name="_xlnm.Print_Titles" localSheetId="12">'September'!$6:$7</definedName>
    <definedName name="_xlnm.Print_Titles" localSheetId="13">'Oktober'!$6:$7</definedName>
    <definedName name="_xlnm.Print_Titles" localSheetId="14">'November'!$6:$7</definedName>
    <definedName name="_xlnm.Print_Titles" localSheetId="15">'December'!$6:$7</definedName>
  </definedNames>
  <calcPr calcId="171027" fullCalcOnLoad="1"/>
</workbook>
</file>

<file path=xl/sharedStrings.xml><?xml version="1.0" encoding="utf-8"?>
<sst xmlns="http://schemas.openxmlformats.org/spreadsheetml/2006/main" count="687" uniqueCount="117">
  <si>
    <t>Evidenca o izrabi delovnega časa — brezplačna predloga</t>
  </si>
  <si>
    <t>Moj Račun · https://moj-racun.si/evidenca-delovnega-casa</t>
  </si>
  <si>
    <t/>
  </si>
  <si>
    <t>Za koga</t>
  </si>
  <si>
    <t>Evidenco vodite za vsakega delavca — tudi za študente, upokojence in druge, ki osebno delajo v vašem delovnem procesu.</t>
  </si>
  <si>
    <t>Izjema so le poslovodne osebe (19. člen ZEPDSV). Za vsakega delavca uporabite svojo kopijo datoteke.</t>
  </si>
  <si>
    <t>Kako jo uporabljate</t>
  </si>
  <si>
    <t>1. Na listu »Podatki« vpišite delodajalca, delavca, leto, vrsto delovnega časa in — če velja — status delovnega mesta.</t>
  </si>
  <si>
    <t>2. Na listu meseca za vsak dan vpišite vrsto dneva, čas prihoda in odhoda ter ure po vrstah. Stolpci so podatki iz 18. člena ZEPDSV;</t>
  </si>
  <si>
    <t xml:space="preserve">    vrstica pod naslovi pove, kateri točki zakona pripada stolpec.</t>
  </si>
  <si>
    <t>3. Podatke vpisujte sproti, vsak dan. Ure v drugih posebnih pogojih dela (točka 9) in tekoči seštevek ur (točka 11) lahko vpišete enkrat na mesec.</t>
  </si>
  <si>
    <t>4. Oznake, ki jih zahteva zakon: vrsto nadomestila označite v stolpcu »Vrsta dneva« (po potrebi še »Razlog odsotnosti«), vrsto statusa (točka 7)</t>
  </si>
  <si>
    <t xml:space="preserve">    na listu »Podatki«. Ure dela v deljenem delovnem času vpišite v stolpec »Deljeni delovni čas«, oba dela dneva (npr. 7.00–11.00 in</t>
  </si>
  <si>
    <t xml:space="preserve">    15.00–19.00) pa v »Opomba«; Prihod in Odhod sta tedaj prvi prihod in zadnji odhod.</t>
  </si>
  <si>
    <t>5. Seštevek ur v tednu in v mesecu (točka 11) ter list »Leto skupaj« se izračunajo sami.</t>
  </si>
  <si>
    <t>6. Delavca o podatkih iz evidence za pretekli mesec pisno obvestite najpozneje do konca plačilnega dne — natisnite ali po e-pošti pošljite list meseca.</t>
  </si>
  <si>
    <t>7. Če podatek pozneje popravite, na listu »Spremembe« zapišite, kdaj, kaj in zakaj. Pri obvezni elektronski evidenci (19.a in 19.b člen ZEPDSV)</t>
  </si>
  <si>
    <t xml:space="preserve">    zakon to izrecno zahteva; pri ročni evidenci ni obvezno, vendar kaže, da je evidenca verodostojna.</t>
  </si>
  <si>
    <t>8. Evidenco hranite na sedežu ali na kraju dela — ne pri računovodji. Dokumente delavca, ki ga ne vodite več, hranite trajno (19. člen).</t>
  </si>
  <si>
    <t>9. Sobote, nedelje in prazniki so obarvani za leta 2026–2030; leto spremenite na listu »Podatki« in datumi se preračunajo.</t>
  </si>
  <si>
    <t>Podatki, ki jih zahteva 1. odstavek 18. člena ZEPDSV (besedilo po noveli ZEPDSV-B)</t>
  </si>
  <si>
    <t>1. podatke o številu ur</t>
  </si>
  <si>
    <t>2. skupno število opravljenih delovnih ur s polnim delovnim časom in s krajšim delovnim časom od polnega, z oznako vrste opravljenega delovnega časa</t>
  </si>
  <si>
    <t>3. opravljene ure v času nadurnega dela</t>
  </si>
  <si>
    <t>4. neopravljene ure, za katere se prejema nadomestilo plače iz sredstev delodajalca, z oznako vrste nadomestila</t>
  </si>
  <si>
    <t>5. neopravljene ure, za katere se prejema nadomestilo plače v breme drugih organizacij ali delodajalcev in organov, z oznako vrste nadomestila</t>
  </si>
  <si>
    <t>6. neopravljene ure, za katere se ne prejema nadomestilo plače</t>
  </si>
  <si>
    <t>7. število ur pri delih na delovnem mestu, za katera se šteje zavarovalna doba s povečanjem oziroma na katerih je obvezno dodatno pokojninsko zavarovanje, z oznako vrste statusa</t>
  </si>
  <si>
    <t>8. čas prihoda na delo in odhoda delavca z dela</t>
  </si>
  <si>
    <t>9. opravljene ure v drugih posebnih pogojih dela, ki izhajajo iz razporeditve delovnega časa (zlasti opravljene ure nočnega, nedeljskega, izmenskega, prazničnega dela, dela v deljenem delovnem času in druge oblike razporeditve delovnega časa, določene z zakonom ali kolektivno pogodbo)</t>
  </si>
  <si>
    <t>10. opravljene ure v neenakomerno razporejenem delovnem času ali v začasno prerazporejenem delovnem času</t>
  </si>
  <si>
    <t>11. tekoči seštevek ur v tednu, mesecu oziroma letu, iz katerega je razvidno referenčno obdobje, ki se upošteva za neenakomerno razporeditev in za začasno prerazporeditev polnega delovnega časa</t>
  </si>
  <si>
    <t>Brez Excela</t>
  </si>
  <si>
    <t>V aplikaciji Moj Račun je evidenca delovnega časa brezplačna in neomejena: dnevni vnos, prazniki in odsotnosti, seštevki,</t>
  </si>
  <si>
    <t>zapis vsake spremembe z razlogom in časom ter izvoz v Excel, CSV ali PDF za delavca, računovodjo ali inšpektorja.</t>
  </si>
  <si>
    <t>https://moj-racun.si/dokumentacija/evidenca-delovnega-casa</t>
  </si>
  <si>
    <t>Predloga je informativna in ne nadomešča pravnega nasveta. Veljavno besedilo ZEPDSV je na pisrs.si (ZAKO4400).</t>
  </si>
  <si>
    <t>Podatki za evidenco</t>
  </si>
  <si>
    <t>Delodajalec (naziv in naslov)</t>
  </si>
  <si>
    <t>Delavec (ime in priimek)</t>
  </si>
  <si>
    <t>EMŠO delavca</t>
  </si>
  <si>
    <t>Leto</t>
  </si>
  <si>
    <t>Delovni čas (polni ali krajši, ur na teden)</t>
  </si>
  <si>
    <t>Status delovnega mesta, če velja (zavarovalna doba s povečanjem ali obvezno dodatno pokojninsko zavarovanje)</t>
  </si>
  <si>
    <t>Rumena polja izpolnite vi; vse ostalo se izpolni samo.</t>
  </si>
  <si>
    <t>Delo</t>
  </si>
  <si>
    <t>Letni dopust</t>
  </si>
  <si>
    <t>Bolniška — breme delodajalca</t>
  </si>
  <si>
    <t>Poklicna bolezen / poškodba pri delu — breme delodajalca</t>
  </si>
  <si>
    <t>Bolniška — breme ZZZS</t>
  </si>
  <si>
    <t>Praznik</t>
  </si>
  <si>
    <t>Starševski dopust</t>
  </si>
  <si>
    <t>Neplačana odsotnost</t>
  </si>
  <si>
    <t>Druga plačana odsotnost</t>
  </si>
  <si>
    <t>Neopravičena odsotnost</t>
  </si>
  <si>
    <t>Praznik in dela prost dan</t>
  </si>
  <si>
    <t>Evidenca o izrabi delovnega časa (18. člen ZEPDSV)</t>
  </si>
  <si>
    <t>Delodajalec:</t>
  </si>
  <si>
    <t>Delavec:</t>
  </si>
  <si>
    <t>Mesec:</t>
  </si>
  <si>
    <t>Delovni čas:</t>
  </si>
  <si>
    <t>Datum</t>
  </si>
  <si>
    <t>Dan</t>
  </si>
  <si>
    <t>Vrsta dneva</t>
  </si>
  <si>
    <t>Prihod</t>
  </si>
  <si>
    <t>Odhod</t>
  </si>
  <si>
    <t>Redne ure</t>
  </si>
  <si>
    <t>Nadure</t>
  </si>
  <si>
    <t>Odsotnost — breme delodajalca</t>
  </si>
  <si>
    <t>Odsotnost — breme drugih</t>
  </si>
  <si>
    <t>Odsotnost — brez nadomestila</t>
  </si>
  <si>
    <t>Ure z zavarovalno dobo s povečanjem ali ODPZ</t>
  </si>
  <si>
    <t>Odmor (min)</t>
  </si>
  <si>
    <t>Nočne ure</t>
  </si>
  <si>
    <t>Nedeljske ure</t>
  </si>
  <si>
    <t>Praznične ure</t>
  </si>
  <si>
    <t>Izmensko delo</t>
  </si>
  <si>
    <t>Deljeni delovni čas</t>
  </si>
  <si>
    <t>Neenakomerni delovni čas</t>
  </si>
  <si>
    <t>Opravljene ure v tednu (tekoči seštevek)</t>
  </si>
  <si>
    <t>Razlog odsotnosti</t>
  </si>
  <si>
    <t>Opomba</t>
  </si>
  <si>
    <t>točka 8</t>
  </si>
  <si>
    <t>točka 1, 2</t>
  </si>
  <si>
    <t>točka 1, 3</t>
  </si>
  <si>
    <t>točka 1, 4</t>
  </si>
  <si>
    <t>točka 1, 5</t>
  </si>
  <si>
    <t>točka 1, 6</t>
  </si>
  <si>
    <t>točka 7</t>
  </si>
  <si>
    <t>točka —</t>
  </si>
  <si>
    <t>točka 9</t>
  </si>
  <si>
    <t>točka 10</t>
  </si>
  <si>
    <t>točka 11</t>
  </si>
  <si>
    <t>SKUPAJ v mesecu (točka 11)</t>
  </si>
  <si>
    <t>Delavec pisno obveščen o podatkih za ta mesec (19. člen ZEPDSV) dne: ____________    Način (izročeno / e-pošta): ____________</t>
  </si>
  <si>
    <t>Mesec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</si>
  <si>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</si>
  <si>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</si>
  <si>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</si>
  <si>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</si>
  <si>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</si>
  <si>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</si>
  <si>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</si>
  <si>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</si>
  <si>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</si>
  <si>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</si>
  <si>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</si>
  <si>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</si>
  <si>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</si>
  <si>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Naknadne spremembe podatkov v evidenci — čas spremembe, kaj in razlog</t>
  </si>
  <si>
    <t>Datum in ura spremembe</t>
  </si>
  <si>
    <t>Dan v evidenci</t>
  </si>
  <si>
    <t>Podatek (stolpec)</t>
  </si>
  <si>
    <t>Prejšnja vrednost</t>
  </si>
  <si>
    <t>Nova vrednost</t>
  </si>
  <si>
    <t>Razlog spremembe</t>
  </si>
  <si>
    <t>Kdo je spremenil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</si>
</sst>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hh:mm"/>
    <numFmt numFmtId="166" formatCode="dd.mm.yyyy hh:mm"/>
  </numFmts>
  <fonts count="9" x14ac:knownFonts="1">
    <font>
      <color theme="1"/>
      <family val="2"/>
      <scheme val="minor"/>
      <sz val="11"/>
      <name val="Calibri"/>
    </font>
    <font>
      <b/>
      <sz val="16"/>
    </font>
    <font>
      <color rgb="FF475569"/>
    </font>
    <font>
      <b/>
      <sz val="13"/>
    </font>
    <font>
      <i/>
      <color rgb="FF64748B"/>
    </font>
    <font>
      <b/>
      <sz val="14"/>
    </font>
    <font>
      <b/>
    </font>
    <font>
      <i/>
      <color rgb="FF64748B"/>
      <sz val="8"/>
    </font>
    <font>
      <color rgb="FF475569"/>
      <sz val="9"/>
    </font>
  </fonts>
  <fills count="5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E2E8F0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1" xfId="0" applyFill="1" applyBorder="1"/>
    <xf numFmtId="49" fontId="0" fillId="2" borderId="1" xfId="0" applyNumberFormat="1" applyFill="1" applyBorder="1"/>
    <xf numFmtId="0" fontId="6" fillId="0" borderId="0" xfId="0" applyFont="1" applyAlignment="1">
      <alignment vertical="top" wrapText="1"/>
    </xf>
    <xf numFmtId="164" fontId="0" fillId="0" borderId="0" xfId="0" applyNumberForma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2" fontId="0" fillId="4" borderId="1" xfId="0" applyNumberFormat="1" applyFill="1" applyBorder="1"/>
    <xf numFmtId="0" fontId="6" fillId="3" borderId="1" xfId="0" applyFont="1" applyFill="1" applyBorder="1"/>
    <xf numFmtId="2" fontId="6" fillId="3" borderId="1" xfId="0" applyNumberFormat="1" applyFont="1" applyFill="1" applyBorder="1"/>
    <xf numFmtId="0" fontId="8" fillId="0" borderId="0" xfId="0" applyFont="1"/>
    <xf numFmtId="0" fontId="6" fillId="3" borderId="1" xfId="0" applyFont="1" applyFill="1" applyBorder="1" applyAlignment="1">
      <alignment vertical="center" wrapText="1"/>
    </xf>
    <xf numFmtId="166" fontId="0" fillId="0" borderId="1" xfId="0" applyNumberFormat="1" applyBorder="1"/>
  </cellXfs>
  <cellStyles count="1">
    <cellStyle name="Normal" xfId="0" builtinId="0"/>
  </cellStyles>
  <dxfs count="12"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  <dxf>
      <fill>
        <patternFill patternType="solid">
          <bgColor rgb="FFF1F5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s="3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2</v>
      </c>
    </row>
    <row r="8" spans="1:1" x14ac:dyDescent="0.25">
      <c r="A8" s="3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</v>
      </c>
    </row>
    <row r="23" spans="1:1" x14ac:dyDescent="0.25">
      <c r="A23" s="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2</v>
      </c>
    </row>
    <row r="36" spans="1:1" x14ac:dyDescent="0.25">
      <c r="A36" s="3" t="s">
        <v>32</v>
      </c>
    </row>
    <row r="37" spans="1:1" x14ac:dyDescent="0.25">
      <c r="A37" t="s">
        <v>33</v>
      </c>
    </row>
    <row r="38" spans="1:1" x14ac:dyDescent="0.25">
      <c r="A38" t="s">
        <v>34</v>
      </c>
    </row>
    <row r="39" spans="1:1" x14ac:dyDescent="0.25">
      <c r="A39" t="s">
        <v>35</v>
      </c>
    </row>
    <row r="40" spans="1:1" x14ac:dyDescent="0.25">
      <c r="A40" t="s">
        <v>2</v>
      </c>
    </row>
    <row r="41" spans="1:1" x14ac:dyDescent="0.25">
      <c r="A41" s="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4" customWidth="1"/>
    <col min="2" max="2" width="48" customWidth="1"/>
  </cols>
  <sheetData>
    <row r="1" spans="1:1" x14ac:dyDescent="0.25">
      <c r="A1" s="5" t="s">
        <v>37</v>
      </c>
    </row>
    <row r="3" spans="1:2" x14ac:dyDescent="0.25">
      <c r="A3" s="6" t="s">
        <v>38</v>
      </c>
      <c r="B3" s="7" t="s">
        <v>2</v>
      </c>
    </row>
    <row r="4" spans="1:2" x14ac:dyDescent="0.25">
      <c r="A4" s="6" t="s">
        <v>39</v>
      </c>
      <c r="B4" s="7" t="s">
        <v>2</v>
      </c>
    </row>
    <row r="5" spans="1:2" x14ac:dyDescent="0.25">
      <c r="A5" s="6" t="s">
        <v>40</v>
      </c>
      <c r="B5" s="8" t="s">
        <v>2</v>
      </c>
    </row>
    <row r="6" spans="1:2" x14ac:dyDescent="0.25">
      <c r="A6" s="6" t="s">
        <v>41</v>
      </c>
      <c r="B6" s="7">
        <v>2026</v>
      </c>
    </row>
    <row r="7" spans="1:2" x14ac:dyDescent="0.25">
      <c r="A7" s="6" t="s">
        <v>42</v>
      </c>
      <c r="B7" s="7" t="s">
        <v>2</v>
      </c>
    </row>
    <row r="8" ht="32" customHeight="1" spans="1:2" x14ac:dyDescent="0.25">
      <c r="A8" s="9" t="s">
        <v>43</v>
      </c>
      <c r="B8" s="7" t="s">
        <v>2</v>
      </c>
    </row>
    <row r="10" spans="1:1" x14ac:dyDescent="0.25">
      <c r="A10" s="4" t="s">
        <v>44</v>
      </c>
    </row>
  </sheetData>
  <dataValidations count="1">
    <dataValidation type="whole" showErrorMessage="1" errorTitle="Leto" error="Vpišite leto, npr. 2027." sqref="B6">
      <formula1>2000</formula1>
      <formula2>2100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FormatPr defaultRowHeight="15" outlineLevelRow="0" outlineLevelCol="0" x14ac:dyDescent="55"/>
  <sheetData>
    <row r="1" spans="1:1" x14ac:dyDescent="0.25">
      <c r="A1" t="s">
        <v>55</v>
      </c>
    </row>
    <row r="2" spans="1:1" x14ac:dyDescent="0.25">
      <c r="A2" s="10">
        <v>46023</v>
      </c>
    </row>
    <row r="3" spans="1:1" x14ac:dyDescent="0.25">
      <c r="A3" s="10">
        <v>46024</v>
      </c>
    </row>
    <row r="4" spans="1:1" x14ac:dyDescent="0.25">
      <c r="A4" s="10">
        <v>46061</v>
      </c>
    </row>
    <row r="5" spans="1:1" x14ac:dyDescent="0.25">
      <c r="A5" s="10">
        <v>46118</v>
      </c>
    </row>
    <row r="6" spans="1:1" x14ac:dyDescent="0.25">
      <c r="A6" s="10">
        <v>46139</v>
      </c>
    </row>
    <row r="7" spans="1:1" x14ac:dyDescent="0.25">
      <c r="A7" s="10">
        <v>46143</v>
      </c>
    </row>
    <row r="8" spans="1:1" x14ac:dyDescent="0.25">
      <c r="A8" s="10">
        <v>46144</v>
      </c>
    </row>
    <row r="9" spans="1:1" x14ac:dyDescent="0.25">
      <c r="A9" s="10">
        <v>46198</v>
      </c>
    </row>
    <row r="10" spans="1:1" x14ac:dyDescent="0.25">
      <c r="A10" s="10">
        <v>46249</v>
      </c>
    </row>
    <row r="11" spans="1:1" x14ac:dyDescent="0.25">
      <c r="A11" s="10">
        <v>46326</v>
      </c>
    </row>
    <row r="12" spans="1:1" x14ac:dyDescent="0.25">
      <c r="A12" s="10">
        <v>46327</v>
      </c>
    </row>
    <row r="13" spans="1:1" x14ac:dyDescent="0.25">
      <c r="A13" s="10">
        <v>46381</v>
      </c>
    </row>
    <row r="14" spans="1:1" x14ac:dyDescent="0.25">
      <c r="A14" s="10">
        <v>46382</v>
      </c>
    </row>
    <row r="15" spans="1:1" x14ac:dyDescent="0.25">
      <c r="A15" s="10">
        <v>46388</v>
      </c>
    </row>
    <row r="16" spans="1:1" x14ac:dyDescent="0.25">
      <c r="A16" s="10">
        <v>46389</v>
      </c>
    </row>
    <row r="17" spans="1:1" x14ac:dyDescent="0.25">
      <c r="A17" s="10">
        <v>46426</v>
      </c>
    </row>
    <row r="18" spans="1:1" x14ac:dyDescent="0.25">
      <c r="A18" s="10">
        <v>46475</v>
      </c>
    </row>
    <row r="19" spans="1:1" x14ac:dyDescent="0.25">
      <c r="A19" s="10">
        <v>46504</v>
      </c>
    </row>
    <row r="20" spans="1:1" x14ac:dyDescent="0.25">
      <c r="A20" s="10">
        <v>46508</v>
      </c>
    </row>
    <row r="21" spans="1:1" x14ac:dyDescent="0.25">
      <c r="A21" s="10">
        <v>46509</v>
      </c>
    </row>
    <row r="22" spans="1:1" x14ac:dyDescent="0.25">
      <c r="A22" s="10">
        <v>46563</v>
      </c>
    </row>
    <row r="23" spans="1:1" x14ac:dyDescent="0.25">
      <c r="A23" s="10">
        <v>46614</v>
      </c>
    </row>
    <row r="24" spans="1:1" x14ac:dyDescent="0.25">
      <c r="A24" s="10">
        <v>46691</v>
      </c>
    </row>
    <row r="25" spans="1:1" x14ac:dyDescent="0.25">
      <c r="A25" s="10">
        <v>46692</v>
      </c>
    </row>
    <row r="26" spans="1:1" x14ac:dyDescent="0.25">
      <c r="A26" s="10">
        <v>46746</v>
      </c>
    </row>
    <row r="27" spans="1:1" x14ac:dyDescent="0.25">
      <c r="A27" s="10">
        <v>46747</v>
      </c>
    </row>
    <row r="28" spans="1:1" x14ac:dyDescent="0.25">
      <c r="A28" s="10">
        <v>46753</v>
      </c>
    </row>
    <row r="29" spans="1:1" x14ac:dyDescent="0.25">
      <c r="A29" s="10">
        <v>46754</v>
      </c>
    </row>
    <row r="30" spans="1:1" x14ac:dyDescent="0.25">
      <c r="A30" s="10">
        <v>46791</v>
      </c>
    </row>
    <row r="31" spans="1:1" x14ac:dyDescent="0.25">
      <c r="A31" s="10">
        <v>46860</v>
      </c>
    </row>
    <row r="32" spans="1:1" x14ac:dyDescent="0.25">
      <c r="A32" s="10">
        <v>46870</v>
      </c>
    </row>
    <row r="33" spans="1:1" x14ac:dyDescent="0.25">
      <c r="A33" s="10">
        <v>46874</v>
      </c>
    </row>
    <row r="34" spans="1:1" x14ac:dyDescent="0.25">
      <c r="A34" s="10">
        <v>46875</v>
      </c>
    </row>
    <row r="35" spans="1:1" x14ac:dyDescent="0.25">
      <c r="A35" s="10">
        <v>46929</v>
      </c>
    </row>
    <row r="36" spans="1:1" x14ac:dyDescent="0.25">
      <c r="A36" s="10">
        <v>46980</v>
      </c>
    </row>
    <row r="37" spans="1:1" x14ac:dyDescent="0.25">
      <c r="A37" s="10">
        <v>47057</v>
      </c>
    </row>
    <row r="38" spans="1:1" x14ac:dyDescent="0.25">
      <c r="A38" s="10">
        <v>47058</v>
      </c>
    </row>
    <row r="39" spans="1:1" x14ac:dyDescent="0.25">
      <c r="A39" s="10">
        <v>47112</v>
      </c>
    </row>
    <row r="40" spans="1:1" x14ac:dyDescent="0.25">
      <c r="A40" s="10">
        <v>47113</v>
      </c>
    </row>
    <row r="41" spans="1:1" x14ac:dyDescent="0.25">
      <c r="A41" s="10">
        <v>47119</v>
      </c>
    </row>
    <row r="42" spans="1:1" x14ac:dyDescent="0.25">
      <c r="A42" s="10">
        <v>47120</v>
      </c>
    </row>
    <row r="43" spans="1:1" x14ac:dyDescent="0.25">
      <c r="A43" s="10">
        <v>47157</v>
      </c>
    </row>
    <row r="44" spans="1:1" x14ac:dyDescent="0.25">
      <c r="A44" s="10">
        <v>47210</v>
      </c>
    </row>
    <row r="45" spans="1:1" x14ac:dyDescent="0.25">
      <c r="A45" s="10">
        <v>47235</v>
      </c>
    </row>
    <row r="46" spans="1:1" x14ac:dyDescent="0.25">
      <c r="A46" s="10">
        <v>47239</v>
      </c>
    </row>
    <row r="47" spans="1:1" x14ac:dyDescent="0.25">
      <c r="A47" s="10">
        <v>47240</v>
      </c>
    </row>
    <row r="48" spans="1:1" x14ac:dyDescent="0.25">
      <c r="A48" s="10">
        <v>47294</v>
      </c>
    </row>
    <row r="49" spans="1:1" x14ac:dyDescent="0.25">
      <c r="A49" s="10">
        <v>47345</v>
      </c>
    </row>
    <row r="50" spans="1:1" x14ac:dyDescent="0.25">
      <c r="A50" s="10">
        <v>47422</v>
      </c>
    </row>
    <row r="51" spans="1:1" x14ac:dyDescent="0.25">
      <c r="A51" s="10">
        <v>47423</v>
      </c>
    </row>
    <row r="52" spans="1:1" x14ac:dyDescent="0.25">
      <c r="A52" s="10">
        <v>47477</v>
      </c>
    </row>
    <row r="53" spans="1:1" x14ac:dyDescent="0.25">
      <c r="A53" s="10">
        <v>47478</v>
      </c>
    </row>
    <row r="54" spans="1:1" x14ac:dyDescent="0.25">
      <c r="A54" s="10">
        <v>47484</v>
      </c>
    </row>
    <row r="55" spans="1:1" x14ac:dyDescent="0.25">
      <c r="A55" s="10">
        <v>47485</v>
      </c>
    </row>
    <row r="56" spans="1:1" x14ac:dyDescent="0.25">
      <c r="A56" s="10">
        <v>47522</v>
      </c>
    </row>
    <row r="57" spans="1:1" x14ac:dyDescent="0.25">
      <c r="A57" s="10">
        <v>47595</v>
      </c>
    </row>
    <row r="58" spans="1:1" x14ac:dyDescent="0.25">
      <c r="A58" s="10">
        <v>47600</v>
      </c>
    </row>
    <row r="59" spans="1:1" x14ac:dyDescent="0.25">
      <c r="A59" s="10">
        <v>47604</v>
      </c>
    </row>
    <row r="60" spans="1:1" x14ac:dyDescent="0.25">
      <c r="A60" s="10">
        <v>47605</v>
      </c>
    </row>
    <row r="61" spans="1:1" x14ac:dyDescent="0.25">
      <c r="A61" s="10">
        <v>47659</v>
      </c>
    </row>
    <row r="62" spans="1:1" x14ac:dyDescent="0.25">
      <c r="A62" s="10">
        <v>47710</v>
      </c>
    </row>
    <row r="63" spans="1:1" x14ac:dyDescent="0.25">
      <c r="A63" s="10">
        <v>47787</v>
      </c>
    </row>
    <row r="64" spans="1:1" x14ac:dyDescent="0.25">
      <c r="A64" s="10">
        <v>47788</v>
      </c>
    </row>
    <row r="65" spans="1:1" x14ac:dyDescent="0.25">
      <c r="A65" s="10">
        <v>47842</v>
      </c>
    </row>
    <row r="66" spans="1:1" x14ac:dyDescent="0.25">
      <c r="A66" s="10">
        <v>47843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"januar "&amp;Podatki!$B$6</f>
        <v>januar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IF(1&lt;=DAY(EOMONTH(DATE(Podatki!$B$6,1,1),0)),DATE(Podatki!$B$6,1,1),"")</f>
        <v>46023</v>
      </c>
      <c r="B8" s="14" t="str">
        <f>IF($A8="","",CHOOSE(WEEKDAY($A8,2),"pon","tor","sre","čet","pet","sob","ned"))</f>
        <v>čet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IF(2&lt;=DAY(EOMONTH(DATE(Podatki!$B$6,1,1),0)),DATE(Podatki!$B$6,1,2),"")</f>
        <v>46024</v>
      </c>
      <c r="B9" s="14" t="str">
        <f>IF($A9="","",CHOOSE(WEEKDAY($A9,2),"pon","tor","sre","čet","pet","sob","ned"))</f>
        <v>pet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IF(3&lt;=DAY(EOMONTH(DATE(Podatki!$B$6,1,1),0)),DATE(Podatki!$B$6,1,3),"")</f>
        <v>46025</v>
      </c>
      <c r="B10" s="14" t="str">
        <f>IF($A10="","",CHOOSE(WEEKDAY($A10,2),"pon","tor","sre","čet","pet","sob","ned"))</f>
        <v>sob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IF(4&lt;=DAY(EOMONTH(DATE(Podatki!$B$6,1,1),0)),DATE(Podatki!$B$6,1,4),"")</f>
        <v>46026</v>
      </c>
      <c r="B11" s="14" t="str">
        <f>IF($A11="","",CHOOSE(WEEKDAY($A11,2),"pon","tor","sre","čet","pet","sob","ned"))</f>
        <v>ned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IF(5&lt;=DAY(EOMONTH(DATE(Podatki!$B$6,1,1),0)),DATE(Podatki!$B$6,1,5),"")</f>
        <v>46027</v>
      </c>
      <c r="B12" s="14" t="str">
        <f>IF($A12="","",CHOOSE(WEEKDAY($A12,2),"pon","tor","sre","čet","pet","sob","ned"))</f>
        <v>pon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IF(6&lt;=DAY(EOMONTH(DATE(Podatki!$B$6,1,1),0)),DATE(Podatki!$B$6,1,6),"")</f>
        <v>46028</v>
      </c>
      <c r="B13" s="14" t="str">
        <f>IF($A13="","",CHOOSE(WEEKDAY($A13,2),"pon","tor","sre","čet","pet","sob","ned"))</f>
        <v>tor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IF(7&lt;=DAY(EOMONTH(DATE(Podatki!$B$6,1,1),0)),DATE(Podatki!$B$6,1,7),"")</f>
        <v>46029</v>
      </c>
      <c r="B14" s="14" t="str">
        <f>IF($A14="","",CHOOSE(WEEKDAY($A14,2),"pon","tor","sre","čet","pet","sob","ned"))</f>
        <v>sre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IF(8&lt;=DAY(EOMONTH(DATE(Podatki!$B$6,1,1),0)),DATE(Podatki!$B$6,1,8),"")</f>
        <v>46030</v>
      </c>
      <c r="B15" s="14" t="str">
        <f>IF($A15="","",CHOOSE(WEEKDAY($A15,2),"pon","tor","sre","čet","pet","sob","ned"))</f>
        <v>čet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IF(9&lt;=DAY(EOMONTH(DATE(Podatki!$B$6,1,1),0)),DATE(Podatki!$B$6,1,9),"")</f>
        <v>46031</v>
      </c>
      <c r="B16" s="14" t="str">
        <f>IF($A16="","",CHOOSE(WEEKDAY($A16,2),"pon","tor","sre","čet","pet","sob","ned"))</f>
        <v>pet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IF(10&lt;=DAY(EOMONTH(DATE(Podatki!$B$6,1,1),0)),DATE(Podatki!$B$6,1,10),"")</f>
        <v>46032</v>
      </c>
      <c r="B17" s="14" t="str">
        <f>IF($A17="","",CHOOSE(WEEKDAY($A17,2),"pon","tor","sre","čet","pet","sob","ned"))</f>
        <v>sob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IF(11&lt;=DAY(EOMONTH(DATE(Podatki!$B$6,1,1),0)),DATE(Podatki!$B$6,1,11),"")</f>
        <v>46033</v>
      </c>
      <c r="B18" s="14" t="str">
        <f>IF($A18="","",CHOOSE(WEEKDAY($A18,2),"pon","tor","sre","čet","pet","sob","ned"))</f>
        <v>ned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IF(12&lt;=DAY(EOMONTH(DATE(Podatki!$B$6,1,1),0)),DATE(Podatki!$B$6,1,12),"")</f>
        <v>46034</v>
      </c>
      <c r="B19" s="14" t="str">
        <f>IF($A19="","",CHOOSE(WEEKDAY($A19,2),"pon","tor","sre","čet","pet","sob","ned"))</f>
        <v>pon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IF(13&lt;=DAY(EOMONTH(DATE(Podatki!$B$6,1,1),0)),DATE(Podatki!$B$6,1,13),"")</f>
        <v>46035</v>
      </c>
      <c r="B20" s="14" t="str">
        <f>IF($A20="","",CHOOSE(WEEKDAY($A20,2),"pon","tor","sre","čet","pet","sob","ned"))</f>
        <v>tor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IF(14&lt;=DAY(EOMONTH(DATE(Podatki!$B$6,1,1),0)),DATE(Podatki!$B$6,1,14),"")</f>
        <v>46036</v>
      </c>
      <c r="B21" s="14" t="str">
        <f>IF($A21="","",CHOOSE(WEEKDAY($A21,2),"pon","tor","sre","čet","pet","sob","ned"))</f>
        <v>sre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IF(15&lt;=DAY(EOMONTH(DATE(Podatki!$B$6,1,1),0)),DATE(Podatki!$B$6,1,15),"")</f>
        <v>46037</v>
      </c>
      <c r="B22" s="14" t="str">
        <f>IF($A22="","",CHOOSE(WEEKDAY($A22,2),"pon","tor","sre","čet","pet","sob","ned"))</f>
        <v>čet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IF(16&lt;=DAY(EOMONTH(DATE(Podatki!$B$6,1,1),0)),DATE(Podatki!$B$6,1,16),"")</f>
        <v>46038</v>
      </c>
      <c r="B23" s="14" t="str">
        <f>IF($A23="","",CHOOSE(WEEKDAY($A23,2),"pon","tor","sre","čet","pet","sob","ned"))</f>
        <v>pet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IF(17&lt;=DAY(EOMONTH(DATE(Podatki!$B$6,1,1),0)),DATE(Podatki!$B$6,1,17),"")</f>
        <v>46039</v>
      </c>
      <c r="B24" s="14" t="str">
        <f>IF($A24="","",CHOOSE(WEEKDAY($A24,2),"pon","tor","sre","čet","pet","sob","ned"))</f>
        <v>sob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IF(18&lt;=DAY(EOMONTH(DATE(Podatki!$B$6,1,1),0)),DATE(Podatki!$B$6,1,18),"")</f>
        <v>46040</v>
      </c>
      <c r="B25" s="14" t="str">
        <f>IF($A25="","",CHOOSE(WEEKDAY($A25,2),"pon","tor","sre","čet","pet","sob","ned"))</f>
        <v>ned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IF(19&lt;=DAY(EOMONTH(DATE(Podatki!$B$6,1,1),0)),DATE(Podatki!$B$6,1,19),"")</f>
        <v>46041</v>
      </c>
      <c r="B26" s="14" t="str">
        <f>IF($A26="","",CHOOSE(WEEKDAY($A26,2),"pon","tor","sre","čet","pet","sob","ned"))</f>
        <v>pon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IF(20&lt;=DAY(EOMONTH(DATE(Podatki!$B$6,1,1),0)),DATE(Podatki!$B$6,1,20),"")</f>
        <v>46042</v>
      </c>
      <c r="B27" s="14" t="str">
        <f>IF($A27="","",CHOOSE(WEEKDAY($A27,2),"pon","tor","sre","čet","pet","sob","ned"))</f>
        <v>tor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IF(21&lt;=DAY(EOMONTH(DATE(Podatki!$B$6,1,1),0)),DATE(Podatki!$B$6,1,21),"")</f>
        <v>46043</v>
      </c>
      <c r="B28" s="14" t="str">
        <f>IF($A28="","",CHOOSE(WEEKDAY($A28,2),"pon","tor","sre","čet","pet","sob","ned"))</f>
        <v>sre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IF(22&lt;=DAY(EOMONTH(DATE(Podatki!$B$6,1,1),0)),DATE(Podatki!$B$6,1,22),"")</f>
        <v>46044</v>
      </c>
      <c r="B29" s="14" t="str">
        <f>IF($A29="","",CHOOSE(WEEKDAY($A29,2),"pon","tor","sre","čet","pet","sob","ned"))</f>
        <v>čet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IF(23&lt;=DAY(EOMONTH(DATE(Podatki!$B$6,1,1),0)),DATE(Podatki!$B$6,1,23),"")</f>
        <v>46045</v>
      </c>
      <c r="B30" s="14" t="str">
        <f>IF($A30="","",CHOOSE(WEEKDAY($A30,2),"pon","tor","sre","čet","pet","sob","ned"))</f>
        <v>pet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IF(24&lt;=DAY(EOMONTH(DATE(Podatki!$B$6,1,1),0)),DATE(Podatki!$B$6,1,24),"")</f>
        <v>46046</v>
      </c>
      <c r="B31" s="14" t="str">
        <f>IF($A31="","",CHOOSE(WEEKDAY($A31,2),"pon","tor","sre","čet","pet","sob","ned"))</f>
        <v>sob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IF(25&lt;=DAY(EOMONTH(DATE(Podatki!$B$6,1,1),0)),DATE(Podatki!$B$6,1,25),"")</f>
        <v>46047</v>
      </c>
      <c r="B32" s="14" t="str">
        <f>IF($A32="","",CHOOSE(WEEKDAY($A32,2),"pon","tor","sre","čet","pet","sob","ned"))</f>
        <v>ned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IF(26&lt;=DAY(EOMONTH(DATE(Podatki!$B$6,1,1),0)),DATE(Podatki!$B$6,1,26),"")</f>
        <v>46048</v>
      </c>
      <c r="B33" s="14" t="str">
        <f>IF($A33="","",CHOOSE(WEEKDAY($A33,2),"pon","tor","sre","čet","pet","sob","ned"))</f>
        <v>pon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IF(27&lt;=DAY(EOMONTH(DATE(Podatki!$B$6,1,1),0)),DATE(Podatki!$B$6,1,27),"")</f>
        <v>46049</v>
      </c>
      <c r="B34" s="14" t="str">
        <f>IF($A34="","",CHOOSE(WEEKDAY($A34,2),"pon","tor","sre","čet","pet","sob","ned"))</f>
        <v>tor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IF(28&lt;=DAY(EOMONTH(DATE(Podatki!$B$6,1,1),0)),DATE(Podatki!$B$6,1,28),"")</f>
        <v>46050</v>
      </c>
      <c r="B35" s="14" t="str">
        <f>IF($A35="","",CHOOSE(WEEKDAY($A35,2),"pon","tor","sre","čet","pet","sob","ned"))</f>
        <v>sre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IF(29&lt;=DAY(EOMONTH(DATE(Podatki!$B$6,1,1),0)),DATE(Podatki!$B$6,1,29),"")</f>
        <v>46051</v>
      </c>
      <c r="B36" s="14" t="str">
        <f>IF($A36="","",CHOOSE(WEEKDAY($A36,2),"pon","tor","sre","čet","pet","sob","ned"))</f>
        <v>čet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IF(30&lt;=DAY(EOMONTH(DATE(Podatki!$B$6,1,1),0)),DATE(Podatki!$B$6,1,30),"")</f>
        <v>46052</v>
      </c>
      <c r="B37" s="14" t="str">
        <f>IF($A37="","",CHOOSE(WEEKDAY($A37,2),"pon","tor","sre","čet","pet","sob","ned"))</f>
        <v>pet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IF(31&lt;=DAY(EOMONTH(DATE(Podatki!$B$6,1,1),0)),DATE(Podatki!$B$6,1,31),"")</f>
        <v>46053</v>
      </c>
      <c r="B38" s="14" t="str">
        <f>IF($A38="","",CHOOSE(WEEKDAY($A38,2),"pon","tor","sre","čet","pet","sob","ned"))</f>
        <v>sob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0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"februar "&amp;Podatki!$B$6</f>
        <v>februar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IF(1&lt;=DAY(EOMONTH(DATE(Podatki!$B$6,2,1),0)),DATE(Podatki!$B$6,2,1),"")</f>
        <v>46054</v>
      </c>
      <c r="B8" s="14" t="str">
        <f>IF($A8="","",CHOOSE(WEEKDAY($A8,2),"pon","tor","sre","čet","pet","sob","ned"))</f>
        <v>ned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IF(2&lt;=DAY(EOMONTH(DATE(Podatki!$B$6,2,1),0)),DATE(Podatki!$B$6,2,2),"")</f>
        <v>46055</v>
      </c>
      <c r="B9" s="14" t="str">
        <f>IF($A9="","",CHOOSE(WEEKDAY($A9,2),"pon","tor","sre","čet","pet","sob","ned"))</f>
        <v>pon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IF(3&lt;=DAY(EOMONTH(DATE(Podatki!$B$6,2,1),0)),DATE(Podatki!$B$6,2,3),"")</f>
        <v>46056</v>
      </c>
      <c r="B10" s="14" t="str">
        <f>IF($A10="","",CHOOSE(WEEKDAY($A10,2),"pon","tor","sre","čet","pet","sob","ned"))</f>
        <v>tor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IF(4&lt;=DAY(EOMONTH(DATE(Podatki!$B$6,2,1),0)),DATE(Podatki!$B$6,2,4),"")</f>
        <v>46057</v>
      </c>
      <c r="B11" s="14" t="str">
        <f>IF($A11="","",CHOOSE(WEEKDAY($A11,2),"pon","tor","sre","čet","pet","sob","ned"))</f>
        <v>sre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IF(5&lt;=DAY(EOMONTH(DATE(Podatki!$B$6,2,1),0)),DATE(Podatki!$B$6,2,5),"")</f>
        <v>46058</v>
      </c>
      <c r="B12" s="14" t="str">
        <f>IF($A12="","",CHOOSE(WEEKDAY($A12,2),"pon","tor","sre","čet","pet","sob","ned"))</f>
        <v>čet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IF(6&lt;=DAY(EOMONTH(DATE(Podatki!$B$6,2,1),0)),DATE(Podatki!$B$6,2,6),"")</f>
        <v>46059</v>
      </c>
      <c r="B13" s="14" t="str">
        <f>IF($A13="","",CHOOSE(WEEKDAY($A13,2),"pon","tor","sre","čet","pet","sob","ned"))</f>
        <v>pet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IF(7&lt;=DAY(EOMONTH(DATE(Podatki!$B$6,2,1),0)),DATE(Podatki!$B$6,2,7),"")</f>
        <v>46060</v>
      </c>
      <c r="B14" s="14" t="str">
        <f>IF($A14="","",CHOOSE(WEEKDAY($A14,2),"pon","tor","sre","čet","pet","sob","ned"))</f>
        <v>sob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IF(8&lt;=DAY(EOMONTH(DATE(Podatki!$B$6,2,1),0)),DATE(Podatki!$B$6,2,8),"")</f>
        <v>46061</v>
      </c>
      <c r="B15" s="14" t="str">
        <f>IF($A15="","",CHOOSE(WEEKDAY($A15,2),"pon","tor","sre","čet","pet","sob","ned"))</f>
        <v>ned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IF(9&lt;=DAY(EOMONTH(DATE(Podatki!$B$6,2,1),0)),DATE(Podatki!$B$6,2,9),"")</f>
        <v>46062</v>
      </c>
      <c r="B16" s="14" t="str">
        <f>IF($A16="","",CHOOSE(WEEKDAY($A16,2),"pon","tor","sre","čet","pet","sob","ned"))</f>
        <v>pon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IF(10&lt;=DAY(EOMONTH(DATE(Podatki!$B$6,2,1),0)),DATE(Podatki!$B$6,2,10),"")</f>
        <v>46063</v>
      </c>
      <c r="B17" s="14" t="str">
        <f>IF($A17="","",CHOOSE(WEEKDAY($A17,2),"pon","tor","sre","čet","pet","sob","ned"))</f>
        <v>tor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IF(11&lt;=DAY(EOMONTH(DATE(Podatki!$B$6,2,1),0)),DATE(Podatki!$B$6,2,11),"")</f>
        <v>46064</v>
      </c>
      <c r="B18" s="14" t="str">
        <f>IF($A18="","",CHOOSE(WEEKDAY($A18,2),"pon","tor","sre","čet","pet","sob","ned"))</f>
        <v>sre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IF(12&lt;=DAY(EOMONTH(DATE(Podatki!$B$6,2,1),0)),DATE(Podatki!$B$6,2,12),"")</f>
        <v>46065</v>
      </c>
      <c r="B19" s="14" t="str">
        <f>IF($A19="","",CHOOSE(WEEKDAY($A19,2),"pon","tor","sre","čet","pet","sob","ned"))</f>
        <v>čet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IF(13&lt;=DAY(EOMONTH(DATE(Podatki!$B$6,2,1),0)),DATE(Podatki!$B$6,2,13),"")</f>
        <v>46066</v>
      </c>
      <c r="B20" s="14" t="str">
        <f>IF($A20="","",CHOOSE(WEEKDAY($A20,2),"pon","tor","sre","čet","pet","sob","ned"))</f>
        <v>pet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IF(14&lt;=DAY(EOMONTH(DATE(Podatki!$B$6,2,1),0)),DATE(Podatki!$B$6,2,14),"")</f>
        <v>46067</v>
      </c>
      <c r="B21" s="14" t="str">
        <f>IF($A21="","",CHOOSE(WEEKDAY($A21,2),"pon","tor","sre","čet","pet","sob","ned"))</f>
        <v>sob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IF(15&lt;=DAY(EOMONTH(DATE(Podatki!$B$6,2,1),0)),DATE(Podatki!$B$6,2,15),"")</f>
        <v>46068</v>
      </c>
      <c r="B22" s="14" t="str">
        <f>IF($A22="","",CHOOSE(WEEKDAY($A22,2),"pon","tor","sre","čet","pet","sob","ned"))</f>
        <v>ned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IF(16&lt;=DAY(EOMONTH(DATE(Podatki!$B$6,2,1),0)),DATE(Podatki!$B$6,2,16),"")</f>
        <v>46069</v>
      </c>
      <c r="B23" s="14" t="str">
        <f>IF($A23="","",CHOOSE(WEEKDAY($A23,2),"pon","tor","sre","čet","pet","sob","ned"))</f>
        <v>pon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IF(17&lt;=DAY(EOMONTH(DATE(Podatki!$B$6,2,1),0)),DATE(Podatki!$B$6,2,17),"")</f>
        <v>46070</v>
      </c>
      <c r="B24" s="14" t="str">
        <f>IF($A24="","",CHOOSE(WEEKDAY($A24,2),"pon","tor","sre","čet","pet","sob","ned"))</f>
        <v>tor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IF(18&lt;=DAY(EOMONTH(DATE(Podatki!$B$6,2,1),0)),DATE(Podatki!$B$6,2,18),"")</f>
        <v>46071</v>
      </c>
      <c r="B25" s="14" t="str">
        <f>IF($A25="","",CHOOSE(WEEKDAY($A25,2),"pon","tor","sre","čet","pet","sob","ned"))</f>
        <v>sre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IF(19&lt;=DAY(EOMONTH(DATE(Podatki!$B$6,2,1),0)),DATE(Podatki!$B$6,2,19),"")</f>
        <v>46072</v>
      </c>
      <c r="B26" s="14" t="str">
        <f>IF($A26="","",CHOOSE(WEEKDAY($A26,2),"pon","tor","sre","čet","pet","sob","ned"))</f>
        <v>čet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IF(20&lt;=DAY(EOMONTH(DATE(Podatki!$B$6,2,1),0)),DATE(Podatki!$B$6,2,20),"")</f>
        <v>46073</v>
      </c>
      <c r="B27" s="14" t="str">
        <f>IF($A27="","",CHOOSE(WEEKDAY($A27,2),"pon","tor","sre","čet","pet","sob","ned"))</f>
        <v>pet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IF(21&lt;=DAY(EOMONTH(DATE(Podatki!$B$6,2,1),0)),DATE(Podatki!$B$6,2,21),"")</f>
        <v>46074</v>
      </c>
      <c r="B28" s="14" t="str">
        <f>IF($A28="","",CHOOSE(WEEKDAY($A28,2),"pon","tor","sre","čet","pet","sob","ned"))</f>
        <v>sob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IF(22&lt;=DAY(EOMONTH(DATE(Podatki!$B$6,2,1),0)),DATE(Podatki!$B$6,2,22),"")</f>
        <v>46075</v>
      </c>
      <c r="B29" s="14" t="str">
        <f>IF($A29="","",CHOOSE(WEEKDAY($A29,2),"pon","tor","sre","čet","pet","sob","ned"))</f>
        <v>ned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IF(23&lt;=DAY(EOMONTH(DATE(Podatki!$B$6,2,1),0)),DATE(Podatki!$B$6,2,23),"")</f>
        <v>46076</v>
      </c>
      <c r="B30" s="14" t="str">
        <f>IF($A30="","",CHOOSE(WEEKDAY($A30,2),"pon","tor","sre","čet","pet","sob","ned"))</f>
        <v>pon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IF(24&lt;=DAY(EOMONTH(DATE(Podatki!$B$6,2,1),0)),DATE(Podatki!$B$6,2,24),"")</f>
        <v>46077</v>
      </c>
      <c r="B31" s="14" t="str">
        <f>IF($A31="","",CHOOSE(WEEKDAY($A31,2),"pon","tor","sre","čet","pet","sob","ned"))</f>
        <v>tor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IF(25&lt;=DAY(EOMONTH(DATE(Podatki!$B$6,2,1),0)),DATE(Podatki!$B$6,2,25),"")</f>
        <v>46078</v>
      </c>
      <c r="B32" s="14" t="str">
        <f>IF($A32="","",CHOOSE(WEEKDAY($A32,2),"pon","tor","sre","čet","pet","sob","ned"))</f>
        <v>sre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IF(26&lt;=DAY(EOMONTH(DATE(Podatki!$B$6,2,1),0)),DATE(Podatki!$B$6,2,26),"")</f>
        <v>46079</v>
      </c>
      <c r="B33" s="14" t="str">
        <f>IF($A33="","",CHOOSE(WEEKDAY($A33,2),"pon","tor","sre","čet","pet","sob","ned"))</f>
        <v>čet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IF(27&lt;=DAY(EOMONTH(DATE(Podatki!$B$6,2,1),0)),DATE(Podatki!$B$6,2,27),"")</f>
        <v>46080</v>
      </c>
      <c r="B34" s="14" t="str">
        <f>IF($A34="","",CHOOSE(WEEKDAY($A34,2),"pon","tor","sre","čet","pet","sob","ned"))</f>
        <v>pet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IF(28&lt;=DAY(EOMONTH(DATE(Podatki!$B$6,2,1),0)),DATE(Podatki!$B$6,2,28),"")</f>
        <v>46081</v>
      </c>
      <c r="B35" s="14" t="str">
        <f>IF($A35="","",CHOOSE(WEEKDAY($A35,2),"pon","tor","sre","čet","pet","sob","ned"))</f>
        <v>sob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 t="str">
        <f>IF(29&lt;=DAY(EOMONTH(DATE(Podatki!$B$6,2,1),0)),DATE(Podatki!$B$6,2,29),"")</f>
        <v/>
      </c>
      <c r="B36" s="14" t="str">
        <f>IF($A36="","",CHOOSE(WEEKDAY($A36,2),"pon","tor","sre","čet","pet","sob","ned"))</f>
        <v/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 t="str">
        <f>IF($A36="","",IF(WEEKDAY($A36,2)=1,0,N(S35))+N(F36)+N(G36))</f>
        <v/>
      </c>
      <c r="T36" s="14"/>
      <c r="U36" s="14"/>
    </row>
    <row r="37" spans="1:21" x14ac:dyDescent="0.25">
      <c r="A37" s="13" t="str">
        <f>IF(30&lt;=DAY(EOMONTH(DATE(Podatki!$B$6,2,1),0)),DATE(Podatki!$B$6,2,30),"")</f>
        <v/>
      </c>
      <c r="B37" s="14" t="str">
        <f>IF($A37="","",CHOOSE(WEEKDAY($A37,2),"pon","tor","sre","čet","pet","sob","ned"))</f>
        <v/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 t="str">
        <f>IF($A37="","",IF(WEEKDAY($A37,2)=1,0,N(S36))+N(F37)+N(G37))</f>
        <v/>
      </c>
      <c r="T37" s="14"/>
      <c r="U37" s="14"/>
    </row>
    <row r="38" spans="1:21" x14ac:dyDescent="0.25">
      <c r="A38" s="13" t="str">
        <f>IF(31&lt;=DAY(EOMONTH(DATE(Podatki!$B$6,2,1),0)),DATE(Podatki!$B$6,2,31),"")</f>
        <v/>
      </c>
      <c r="B38" s="14" t="str">
        <f>IF($A38="","",CHOOSE(WEEKDAY($A38,2),"pon","tor","sre","čet","pet","sob","ned"))</f>
        <v/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 t="str">
        <f>IF($A38="","",IF(WEEKDAY($A38,2)=1,0,N(S37))+N(F38)+N(G38))</f>
        <v/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1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"marec "&amp;Podatki!$B$6</f>
        <v>marec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IF(1&lt;=DAY(EOMONTH(DATE(Podatki!$B$6,3,1),0)),DATE(Podatki!$B$6,3,1),"")</f>
        <v>46082</v>
      </c>
      <c r="B8" s="14" t="str">
        <f>IF($A8="","",CHOOSE(WEEKDAY($A8,2),"pon","tor","sre","čet","pet","sob","ned"))</f>
        <v>ned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IF(2&lt;=DAY(EOMONTH(DATE(Podatki!$B$6,3,1),0)),DATE(Podatki!$B$6,3,2),"")</f>
        <v>46083</v>
      </c>
      <c r="B9" s="14" t="str">
        <f>IF($A9="","",CHOOSE(WEEKDAY($A9,2),"pon","tor","sre","čet","pet","sob","ned"))</f>
        <v>pon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IF(3&lt;=DAY(EOMONTH(DATE(Podatki!$B$6,3,1),0)),DATE(Podatki!$B$6,3,3),"")</f>
        <v>46084</v>
      </c>
      <c r="B10" s="14" t="str">
        <f>IF($A10="","",CHOOSE(WEEKDAY($A10,2),"pon","tor","sre","čet","pet","sob","ned"))</f>
        <v>tor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IF(4&lt;=DAY(EOMONTH(DATE(Podatki!$B$6,3,1),0)),DATE(Podatki!$B$6,3,4),"")</f>
        <v>46085</v>
      </c>
      <c r="B11" s="14" t="str">
        <f>IF($A11="","",CHOOSE(WEEKDAY($A11,2),"pon","tor","sre","čet","pet","sob","ned"))</f>
        <v>sre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IF(5&lt;=DAY(EOMONTH(DATE(Podatki!$B$6,3,1),0)),DATE(Podatki!$B$6,3,5),"")</f>
        <v>46086</v>
      </c>
      <c r="B12" s="14" t="str">
        <f>IF($A12="","",CHOOSE(WEEKDAY($A12,2),"pon","tor","sre","čet","pet","sob","ned"))</f>
        <v>čet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IF(6&lt;=DAY(EOMONTH(DATE(Podatki!$B$6,3,1),0)),DATE(Podatki!$B$6,3,6),"")</f>
        <v>46087</v>
      </c>
      <c r="B13" s="14" t="str">
        <f>IF($A13="","",CHOOSE(WEEKDAY($A13,2),"pon","tor","sre","čet","pet","sob","ned"))</f>
        <v>pet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IF(7&lt;=DAY(EOMONTH(DATE(Podatki!$B$6,3,1),0)),DATE(Podatki!$B$6,3,7),"")</f>
        <v>46088</v>
      </c>
      <c r="B14" s="14" t="str">
        <f>IF($A14="","",CHOOSE(WEEKDAY($A14,2),"pon","tor","sre","čet","pet","sob","ned"))</f>
        <v>sob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IF(8&lt;=DAY(EOMONTH(DATE(Podatki!$B$6,3,1),0)),DATE(Podatki!$B$6,3,8),"")</f>
        <v>46089</v>
      </c>
      <c r="B15" s="14" t="str">
        <f>IF($A15="","",CHOOSE(WEEKDAY($A15,2),"pon","tor","sre","čet","pet","sob","ned"))</f>
        <v>ned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IF(9&lt;=DAY(EOMONTH(DATE(Podatki!$B$6,3,1),0)),DATE(Podatki!$B$6,3,9),"")</f>
        <v>46090</v>
      </c>
      <c r="B16" s="14" t="str">
        <f>IF($A16="","",CHOOSE(WEEKDAY($A16,2),"pon","tor","sre","čet","pet","sob","ned"))</f>
        <v>pon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IF(10&lt;=DAY(EOMONTH(DATE(Podatki!$B$6,3,1),0)),DATE(Podatki!$B$6,3,10),"")</f>
        <v>46091</v>
      </c>
      <c r="B17" s="14" t="str">
        <f>IF($A17="","",CHOOSE(WEEKDAY($A17,2),"pon","tor","sre","čet","pet","sob","ned"))</f>
        <v>tor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IF(11&lt;=DAY(EOMONTH(DATE(Podatki!$B$6,3,1),0)),DATE(Podatki!$B$6,3,11),"")</f>
        <v>46092</v>
      </c>
      <c r="B18" s="14" t="str">
        <f>IF($A18="","",CHOOSE(WEEKDAY($A18,2),"pon","tor","sre","čet","pet","sob","ned"))</f>
        <v>sre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IF(12&lt;=DAY(EOMONTH(DATE(Podatki!$B$6,3,1),0)),DATE(Podatki!$B$6,3,12),"")</f>
        <v>46093</v>
      </c>
      <c r="B19" s="14" t="str">
        <f>IF($A19="","",CHOOSE(WEEKDAY($A19,2),"pon","tor","sre","čet","pet","sob","ned"))</f>
        <v>čet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IF(13&lt;=DAY(EOMONTH(DATE(Podatki!$B$6,3,1),0)),DATE(Podatki!$B$6,3,13),"")</f>
        <v>46094</v>
      </c>
      <c r="B20" s="14" t="str">
        <f>IF($A20="","",CHOOSE(WEEKDAY($A20,2),"pon","tor","sre","čet","pet","sob","ned"))</f>
        <v>pet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IF(14&lt;=DAY(EOMONTH(DATE(Podatki!$B$6,3,1),0)),DATE(Podatki!$B$6,3,14),"")</f>
        <v>46095</v>
      </c>
      <c r="B21" s="14" t="str">
        <f>IF($A21="","",CHOOSE(WEEKDAY($A21,2),"pon","tor","sre","čet","pet","sob","ned"))</f>
        <v>sob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IF(15&lt;=DAY(EOMONTH(DATE(Podatki!$B$6,3,1),0)),DATE(Podatki!$B$6,3,15),"")</f>
        <v>46096</v>
      </c>
      <c r="B22" s="14" t="str">
        <f>IF($A22="","",CHOOSE(WEEKDAY($A22,2),"pon","tor","sre","čet","pet","sob","ned"))</f>
        <v>ned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IF(16&lt;=DAY(EOMONTH(DATE(Podatki!$B$6,3,1),0)),DATE(Podatki!$B$6,3,16),"")</f>
        <v>46097</v>
      </c>
      <c r="B23" s="14" t="str">
        <f>IF($A23="","",CHOOSE(WEEKDAY($A23,2),"pon","tor","sre","čet","pet","sob","ned"))</f>
        <v>pon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IF(17&lt;=DAY(EOMONTH(DATE(Podatki!$B$6,3,1),0)),DATE(Podatki!$B$6,3,17),"")</f>
        <v>46098</v>
      </c>
      <c r="B24" s="14" t="str">
        <f>IF($A24="","",CHOOSE(WEEKDAY($A24,2),"pon","tor","sre","čet","pet","sob","ned"))</f>
        <v>tor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IF(18&lt;=DAY(EOMONTH(DATE(Podatki!$B$6,3,1),0)),DATE(Podatki!$B$6,3,18),"")</f>
        <v>46099</v>
      </c>
      <c r="B25" s="14" t="str">
        <f>IF($A25="","",CHOOSE(WEEKDAY($A25,2),"pon","tor","sre","čet","pet","sob","ned"))</f>
        <v>sre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IF(19&lt;=DAY(EOMONTH(DATE(Podatki!$B$6,3,1),0)),DATE(Podatki!$B$6,3,19),"")</f>
        <v>46100</v>
      </c>
      <c r="B26" s="14" t="str">
        <f>IF($A26="","",CHOOSE(WEEKDAY($A26,2),"pon","tor","sre","čet","pet","sob","ned"))</f>
        <v>čet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IF(20&lt;=DAY(EOMONTH(DATE(Podatki!$B$6,3,1),0)),DATE(Podatki!$B$6,3,20),"")</f>
        <v>46101</v>
      </c>
      <c r="B27" s="14" t="str">
        <f>IF($A27="","",CHOOSE(WEEKDAY($A27,2),"pon","tor","sre","čet","pet","sob","ned"))</f>
        <v>pet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IF(21&lt;=DAY(EOMONTH(DATE(Podatki!$B$6,3,1),0)),DATE(Podatki!$B$6,3,21),"")</f>
        <v>46102</v>
      </c>
      <c r="B28" s="14" t="str">
        <f>IF($A28="","",CHOOSE(WEEKDAY($A28,2),"pon","tor","sre","čet","pet","sob","ned"))</f>
        <v>sob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IF(22&lt;=DAY(EOMONTH(DATE(Podatki!$B$6,3,1),0)),DATE(Podatki!$B$6,3,22),"")</f>
        <v>46103</v>
      </c>
      <c r="B29" s="14" t="str">
        <f>IF($A29="","",CHOOSE(WEEKDAY($A29,2),"pon","tor","sre","čet","pet","sob","ned"))</f>
        <v>ned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IF(23&lt;=DAY(EOMONTH(DATE(Podatki!$B$6,3,1),0)),DATE(Podatki!$B$6,3,23),"")</f>
        <v>46104</v>
      </c>
      <c r="B30" s="14" t="str">
        <f>IF($A30="","",CHOOSE(WEEKDAY($A30,2),"pon","tor","sre","čet","pet","sob","ned"))</f>
        <v>pon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IF(24&lt;=DAY(EOMONTH(DATE(Podatki!$B$6,3,1),0)),DATE(Podatki!$B$6,3,24),"")</f>
        <v>46105</v>
      </c>
      <c r="B31" s="14" t="str">
        <f>IF($A31="","",CHOOSE(WEEKDAY($A31,2),"pon","tor","sre","čet","pet","sob","ned"))</f>
        <v>tor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IF(25&lt;=DAY(EOMONTH(DATE(Podatki!$B$6,3,1),0)),DATE(Podatki!$B$6,3,25),"")</f>
        <v>46106</v>
      </c>
      <c r="B32" s="14" t="str">
        <f>IF($A32="","",CHOOSE(WEEKDAY($A32,2),"pon","tor","sre","čet","pet","sob","ned"))</f>
        <v>sre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IF(26&lt;=DAY(EOMONTH(DATE(Podatki!$B$6,3,1),0)),DATE(Podatki!$B$6,3,26),"")</f>
        <v>46107</v>
      </c>
      <c r="B33" s="14" t="str">
        <f>IF($A33="","",CHOOSE(WEEKDAY($A33,2),"pon","tor","sre","čet","pet","sob","ned"))</f>
        <v>čet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IF(27&lt;=DAY(EOMONTH(DATE(Podatki!$B$6,3,1),0)),DATE(Podatki!$B$6,3,27),"")</f>
        <v>46108</v>
      </c>
      <c r="B34" s="14" t="str">
        <f>IF($A34="","",CHOOSE(WEEKDAY($A34,2),"pon","tor","sre","čet","pet","sob","ned"))</f>
        <v>pet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IF(28&lt;=DAY(EOMONTH(DATE(Podatki!$B$6,3,1),0)),DATE(Podatki!$B$6,3,28),"")</f>
        <v>46109</v>
      </c>
      <c r="B35" s="14" t="str">
        <f>IF($A35="","",CHOOSE(WEEKDAY($A35,2),"pon","tor","sre","čet","pet","sob","ned"))</f>
        <v>sob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IF(29&lt;=DAY(EOMONTH(DATE(Podatki!$B$6,3,1),0)),DATE(Podatki!$B$6,3,29),"")</f>
        <v>46110</v>
      </c>
      <c r="B36" s="14" t="str">
        <f>IF($A36="","",CHOOSE(WEEKDAY($A36,2),"pon","tor","sre","čet","pet","sob","ned"))</f>
        <v>ned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IF(30&lt;=DAY(EOMONTH(DATE(Podatki!$B$6,3,1),0)),DATE(Podatki!$B$6,3,30),"")</f>
        <v>46111</v>
      </c>
      <c r="B37" s="14" t="str">
        <f>IF($A37="","",CHOOSE(WEEKDAY($A37,2),"pon","tor","sre","čet","pet","sob","ned"))</f>
        <v>pon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IF(31&lt;=DAY(EOMONTH(DATE(Podatki!$B$6,3,1),0)),DATE(Podatki!$B$6,3,31),"")</f>
        <v>46112</v>
      </c>
      <c r="B38" s="14" t="str">
        <f>IF($A38="","",CHOOSE(WEEKDAY($A38,2),"pon","tor","sre","čet","pet","sob","ned"))</f>
        <v>tor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2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"april "&amp;Podatki!$B$6</f>
        <v>april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IF(1&lt;=DAY(EOMONTH(DATE(Podatki!$B$6,4,1),0)),DATE(Podatki!$B$6,4,1),"")</f>
        <v>46113</v>
      </c>
      <c r="B8" s="14" t="str">
        <f>IF($A8="","",CHOOSE(WEEKDAY($A8,2),"pon","tor","sre","čet","pet","sob","ned"))</f>
        <v>sre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IF(2&lt;=DAY(EOMONTH(DATE(Podatki!$B$6,4,1),0)),DATE(Podatki!$B$6,4,2),"")</f>
        <v>46114</v>
      </c>
      <c r="B9" s="14" t="str">
        <f>IF($A9="","",CHOOSE(WEEKDAY($A9,2),"pon","tor","sre","čet","pet","sob","ned"))</f>
        <v>čet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IF(3&lt;=DAY(EOMONTH(DATE(Podatki!$B$6,4,1),0)),DATE(Podatki!$B$6,4,3),"")</f>
        <v>46115</v>
      </c>
      <c r="B10" s="14" t="str">
        <f>IF($A10="","",CHOOSE(WEEKDAY($A10,2),"pon","tor","sre","čet","pet","sob","ned"))</f>
        <v>pet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IF(4&lt;=DAY(EOMONTH(DATE(Podatki!$B$6,4,1),0)),DATE(Podatki!$B$6,4,4),"")</f>
        <v>46116</v>
      </c>
      <c r="B11" s="14" t="str">
        <f>IF($A11="","",CHOOSE(WEEKDAY($A11,2),"pon","tor","sre","čet","pet","sob","ned"))</f>
        <v>sob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IF(5&lt;=DAY(EOMONTH(DATE(Podatki!$B$6,4,1),0)),DATE(Podatki!$B$6,4,5),"")</f>
        <v>46117</v>
      </c>
      <c r="B12" s="14" t="str">
        <f>IF($A12="","",CHOOSE(WEEKDAY($A12,2),"pon","tor","sre","čet","pet","sob","ned"))</f>
        <v>ned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IF(6&lt;=DAY(EOMONTH(DATE(Podatki!$B$6,4,1),0)),DATE(Podatki!$B$6,4,6),"")</f>
        <v>46118</v>
      </c>
      <c r="B13" s="14" t="str">
        <f>IF($A13="","",CHOOSE(WEEKDAY($A13,2),"pon","tor","sre","čet","pet","sob","ned"))</f>
        <v>pon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IF(7&lt;=DAY(EOMONTH(DATE(Podatki!$B$6,4,1),0)),DATE(Podatki!$B$6,4,7),"")</f>
        <v>46119</v>
      </c>
      <c r="B14" s="14" t="str">
        <f>IF($A14="","",CHOOSE(WEEKDAY($A14,2),"pon","tor","sre","čet","pet","sob","ned"))</f>
        <v>tor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IF(8&lt;=DAY(EOMONTH(DATE(Podatki!$B$6,4,1),0)),DATE(Podatki!$B$6,4,8),"")</f>
        <v>46120</v>
      </c>
      <c r="B15" s="14" t="str">
        <f>IF($A15="","",CHOOSE(WEEKDAY($A15,2),"pon","tor","sre","čet","pet","sob","ned"))</f>
        <v>sre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IF(9&lt;=DAY(EOMONTH(DATE(Podatki!$B$6,4,1),0)),DATE(Podatki!$B$6,4,9),"")</f>
        <v>46121</v>
      </c>
      <c r="B16" s="14" t="str">
        <f>IF($A16="","",CHOOSE(WEEKDAY($A16,2),"pon","tor","sre","čet","pet","sob","ned"))</f>
        <v>čet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IF(10&lt;=DAY(EOMONTH(DATE(Podatki!$B$6,4,1),0)),DATE(Podatki!$B$6,4,10),"")</f>
        <v>46122</v>
      </c>
      <c r="B17" s="14" t="str">
        <f>IF($A17="","",CHOOSE(WEEKDAY($A17,2),"pon","tor","sre","čet","pet","sob","ned"))</f>
        <v>pet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IF(11&lt;=DAY(EOMONTH(DATE(Podatki!$B$6,4,1),0)),DATE(Podatki!$B$6,4,11),"")</f>
        <v>46123</v>
      </c>
      <c r="B18" s="14" t="str">
        <f>IF($A18="","",CHOOSE(WEEKDAY($A18,2),"pon","tor","sre","čet","pet","sob","ned"))</f>
        <v>sob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IF(12&lt;=DAY(EOMONTH(DATE(Podatki!$B$6,4,1),0)),DATE(Podatki!$B$6,4,12),"")</f>
        <v>46124</v>
      </c>
      <c r="B19" s="14" t="str">
        <f>IF($A19="","",CHOOSE(WEEKDAY($A19,2),"pon","tor","sre","čet","pet","sob","ned"))</f>
        <v>ned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IF(13&lt;=DAY(EOMONTH(DATE(Podatki!$B$6,4,1),0)),DATE(Podatki!$B$6,4,13),"")</f>
        <v>46125</v>
      </c>
      <c r="B20" s="14" t="str">
        <f>IF($A20="","",CHOOSE(WEEKDAY($A20,2),"pon","tor","sre","čet","pet","sob","ned"))</f>
        <v>pon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IF(14&lt;=DAY(EOMONTH(DATE(Podatki!$B$6,4,1),0)),DATE(Podatki!$B$6,4,14),"")</f>
        <v>46126</v>
      </c>
      <c r="B21" s="14" t="str">
        <f>IF($A21="","",CHOOSE(WEEKDAY($A21,2),"pon","tor","sre","čet","pet","sob","ned"))</f>
        <v>tor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IF(15&lt;=DAY(EOMONTH(DATE(Podatki!$B$6,4,1),0)),DATE(Podatki!$B$6,4,15),"")</f>
        <v>46127</v>
      </c>
      <c r="B22" s="14" t="str">
        <f>IF($A22="","",CHOOSE(WEEKDAY($A22,2),"pon","tor","sre","čet","pet","sob","ned"))</f>
        <v>sre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IF(16&lt;=DAY(EOMONTH(DATE(Podatki!$B$6,4,1),0)),DATE(Podatki!$B$6,4,16),"")</f>
        <v>46128</v>
      </c>
      <c r="B23" s="14" t="str">
        <f>IF($A23="","",CHOOSE(WEEKDAY($A23,2),"pon","tor","sre","čet","pet","sob","ned"))</f>
        <v>čet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IF(17&lt;=DAY(EOMONTH(DATE(Podatki!$B$6,4,1),0)),DATE(Podatki!$B$6,4,17),"")</f>
        <v>46129</v>
      </c>
      <c r="B24" s="14" t="str">
        <f>IF($A24="","",CHOOSE(WEEKDAY($A24,2),"pon","tor","sre","čet","pet","sob","ned"))</f>
        <v>pet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IF(18&lt;=DAY(EOMONTH(DATE(Podatki!$B$6,4,1),0)),DATE(Podatki!$B$6,4,18),"")</f>
        <v>46130</v>
      </c>
      <c r="B25" s="14" t="str">
        <f>IF($A25="","",CHOOSE(WEEKDAY($A25,2),"pon","tor","sre","čet","pet","sob","ned"))</f>
        <v>sob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IF(19&lt;=DAY(EOMONTH(DATE(Podatki!$B$6,4,1),0)),DATE(Podatki!$B$6,4,19),"")</f>
        <v>46131</v>
      </c>
      <c r="B26" s="14" t="str">
        <f>IF($A26="","",CHOOSE(WEEKDAY($A26,2),"pon","tor","sre","čet","pet","sob","ned"))</f>
        <v>ned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IF(20&lt;=DAY(EOMONTH(DATE(Podatki!$B$6,4,1),0)),DATE(Podatki!$B$6,4,20),"")</f>
        <v>46132</v>
      </c>
      <c r="B27" s="14" t="str">
        <f>IF($A27="","",CHOOSE(WEEKDAY($A27,2),"pon","tor","sre","čet","pet","sob","ned"))</f>
        <v>pon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IF(21&lt;=DAY(EOMONTH(DATE(Podatki!$B$6,4,1),0)),DATE(Podatki!$B$6,4,21),"")</f>
        <v>46133</v>
      </c>
      <c r="B28" s="14" t="str">
        <f>IF($A28="","",CHOOSE(WEEKDAY($A28,2),"pon","tor","sre","čet","pet","sob","ned"))</f>
        <v>tor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IF(22&lt;=DAY(EOMONTH(DATE(Podatki!$B$6,4,1),0)),DATE(Podatki!$B$6,4,22),"")</f>
        <v>46134</v>
      </c>
      <c r="B29" s="14" t="str">
        <f>IF($A29="","",CHOOSE(WEEKDAY($A29,2),"pon","tor","sre","čet","pet","sob","ned"))</f>
        <v>sre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IF(23&lt;=DAY(EOMONTH(DATE(Podatki!$B$6,4,1),0)),DATE(Podatki!$B$6,4,23),"")</f>
        <v>46135</v>
      </c>
      <c r="B30" s="14" t="str">
        <f>IF($A30="","",CHOOSE(WEEKDAY($A30,2),"pon","tor","sre","čet","pet","sob","ned"))</f>
        <v>čet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IF(24&lt;=DAY(EOMONTH(DATE(Podatki!$B$6,4,1),0)),DATE(Podatki!$B$6,4,24),"")</f>
        <v>46136</v>
      </c>
      <c r="B31" s="14" t="str">
        <f>IF($A31="","",CHOOSE(WEEKDAY($A31,2),"pon","tor","sre","čet","pet","sob","ned"))</f>
        <v>pet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IF(25&lt;=DAY(EOMONTH(DATE(Podatki!$B$6,4,1),0)),DATE(Podatki!$B$6,4,25),"")</f>
        <v>46137</v>
      </c>
      <c r="B32" s="14" t="str">
        <f>IF($A32="","",CHOOSE(WEEKDAY($A32,2),"pon","tor","sre","čet","pet","sob","ned"))</f>
        <v>sob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IF(26&lt;=DAY(EOMONTH(DATE(Podatki!$B$6,4,1),0)),DATE(Podatki!$B$6,4,26),"")</f>
        <v>46138</v>
      </c>
      <c r="B33" s="14" t="str">
        <f>IF($A33="","",CHOOSE(WEEKDAY($A33,2),"pon","tor","sre","čet","pet","sob","ned"))</f>
        <v>ned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IF(27&lt;=DAY(EOMONTH(DATE(Podatki!$B$6,4,1),0)),DATE(Podatki!$B$6,4,27),"")</f>
        <v>46139</v>
      </c>
      <c r="B34" s="14" t="str">
        <f>IF($A34="","",CHOOSE(WEEKDAY($A34,2),"pon","tor","sre","čet","pet","sob","ned"))</f>
        <v>pon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IF(28&lt;=DAY(EOMONTH(DATE(Podatki!$B$6,4,1),0)),DATE(Podatki!$B$6,4,28),"")</f>
        <v>46140</v>
      </c>
      <c r="B35" s="14" t="str">
        <f>IF($A35="","",CHOOSE(WEEKDAY($A35,2),"pon","tor","sre","čet","pet","sob","ned"))</f>
        <v>tor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IF(29&lt;=DAY(EOMONTH(DATE(Podatki!$B$6,4,1),0)),DATE(Podatki!$B$6,4,29),"")</f>
        <v>46141</v>
      </c>
      <c r="B36" s="14" t="str">
        <f>IF($A36="","",CHOOSE(WEEKDAY($A36,2),"pon","tor","sre","čet","pet","sob","ned"))</f>
        <v>sre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IF(30&lt;=DAY(EOMONTH(DATE(Podatki!$B$6,4,1),0)),DATE(Podatki!$B$6,4,30),"")</f>
        <v>46142</v>
      </c>
      <c r="B37" s="14" t="str">
        <f>IF($A37="","",CHOOSE(WEEKDAY($A37,2),"pon","tor","sre","čet","pet","sob","ned"))</f>
        <v>čet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 t="str">
        <f>IF(31&lt;=DAY(EOMONTH(DATE(Podatki!$B$6,4,1),0)),DATE(Podatki!$B$6,4,31),"")</f>
        <v/>
      </c>
      <c r="B38" s="14" t="str">
        <f>IF($A38="","",CHOOSE(WEEKDAY($A38,2),"pon","tor","sre","čet","pet","sob","ned"))</f>
        <v/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 t="str">
        <f>IF($A38="","",IF(WEEKDAY($A38,2)=1,0,N(S37))+N(F38)+N(G38))</f>
        <v/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3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"maj "&amp;Podatki!$B$6</f>
        <v>maj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IF(1&lt;=DAY(EOMONTH(DATE(Podatki!$B$6,5,1),0)),DATE(Podatki!$B$6,5,1),"")</f>
        <v>46143</v>
      </c>
      <c r="B8" s="14" t="str">
        <f>IF($A8="","",CHOOSE(WEEKDAY($A8,2),"pon","tor","sre","čet","pet","sob","ned"))</f>
        <v>pet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IF(2&lt;=DAY(EOMONTH(DATE(Podatki!$B$6,5,1),0)),DATE(Podatki!$B$6,5,2),"")</f>
        <v>46144</v>
      </c>
      <c r="B9" s="14" t="str">
        <f>IF($A9="","",CHOOSE(WEEKDAY($A9,2),"pon","tor","sre","čet","pet","sob","ned"))</f>
        <v>sob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IF(3&lt;=DAY(EOMONTH(DATE(Podatki!$B$6,5,1),0)),DATE(Podatki!$B$6,5,3),"")</f>
        <v>46145</v>
      </c>
      <c r="B10" s="14" t="str">
        <f>IF($A10="","",CHOOSE(WEEKDAY($A10,2),"pon","tor","sre","čet","pet","sob","ned"))</f>
        <v>ned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IF(4&lt;=DAY(EOMONTH(DATE(Podatki!$B$6,5,1),0)),DATE(Podatki!$B$6,5,4),"")</f>
        <v>46146</v>
      </c>
      <c r="B11" s="14" t="str">
        <f>IF($A11="","",CHOOSE(WEEKDAY($A11,2),"pon","tor","sre","čet","pet","sob","ned"))</f>
        <v>pon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IF(5&lt;=DAY(EOMONTH(DATE(Podatki!$B$6,5,1),0)),DATE(Podatki!$B$6,5,5),"")</f>
        <v>46147</v>
      </c>
      <c r="B12" s="14" t="str">
        <f>IF($A12="","",CHOOSE(WEEKDAY($A12,2),"pon","tor","sre","čet","pet","sob","ned"))</f>
        <v>tor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IF(6&lt;=DAY(EOMONTH(DATE(Podatki!$B$6,5,1),0)),DATE(Podatki!$B$6,5,6),"")</f>
        <v>46148</v>
      </c>
      <c r="B13" s="14" t="str">
        <f>IF($A13="","",CHOOSE(WEEKDAY($A13,2),"pon","tor","sre","čet","pet","sob","ned"))</f>
        <v>sre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IF(7&lt;=DAY(EOMONTH(DATE(Podatki!$B$6,5,1),0)),DATE(Podatki!$B$6,5,7),"")</f>
        <v>46149</v>
      </c>
      <c r="B14" s="14" t="str">
        <f>IF($A14="","",CHOOSE(WEEKDAY($A14,2),"pon","tor","sre","čet","pet","sob","ned"))</f>
        <v>čet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IF(8&lt;=DAY(EOMONTH(DATE(Podatki!$B$6,5,1),0)),DATE(Podatki!$B$6,5,8),"")</f>
        <v>46150</v>
      </c>
      <c r="B15" s="14" t="str">
        <f>IF($A15="","",CHOOSE(WEEKDAY($A15,2),"pon","tor","sre","čet","pet","sob","ned"))</f>
        <v>pet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IF(9&lt;=DAY(EOMONTH(DATE(Podatki!$B$6,5,1),0)),DATE(Podatki!$B$6,5,9),"")</f>
        <v>46151</v>
      </c>
      <c r="B16" s="14" t="str">
        <f>IF($A16="","",CHOOSE(WEEKDAY($A16,2),"pon","tor","sre","čet","pet","sob","ned"))</f>
        <v>sob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IF(10&lt;=DAY(EOMONTH(DATE(Podatki!$B$6,5,1),0)),DATE(Podatki!$B$6,5,10),"")</f>
        <v>46152</v>
      </c>
      <c r="B17" s="14" t="str">
        <f>IF($A17="","",CHOOSE(WEEKDAY($A17,2),"pon","tor","sre","čet","pet","sob","ned"))</f>
        <v>ned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IF(11&lt;=DAY(EOMONTH(DATE(Podatki!$B$6,5,1),0)),DATE(Podatki!$B$6,5,11),"")</f>
        <v>46153</v>
      </c>
      <c r="B18" s="14" t="str">
        <f>IF($A18="","",CHOOSE(WEEKDAY($A18,2),"pon","tor","sre","čet","pet","sob","ned"))</f>
        <v>pon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IF(12&lt;=DAY(EOMONTH(DATE(Podatki!$B$6,5,1),0)),DATE(Podatki!$B$6,5,12),"")</f>
        <v>46154</v>
      </c>
      <c r="B19" s="14" t="str">
        <f>IF($A19="","",CHOOSE(WEEKDAY($A19,2),"pon","tor","sre","čet","pet","sob","ned"))</f>
        <v>tor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IF(13&lt;=DAY(EOMONTH(DATE(Podatki!$B$6,5,1),0)),DATE(Podatki!$B$6,5,13),"")</f>
        <v>46155</v>
      </c>
      <c r="B20" s="14" t="str">
        <f>IF($A20="","",CHOOSE(WEEKDAY($A20,2),"pon","tor","sre","čet","pet","sob","ned"))</f>
        <v>sre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IF(14&lt;=DAY(EOMONTH(DATE(Podatki!$B$6,5,1),0)),DATE(Podatki!$B$6,5,14),"")</f>
        <v>46156</v>
      </c>
      <c r="B21" s="14" t="str">
        <f>IF($A21="","",CHOOSE(WEEKDAY($A21,2),"pon","tor","sre","čet","pet","sob","ned"))</f>
        <v>čet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IF(15&lt;=DAY(EOMONTH(DATE(Podatki!$B$6,5,1),0)),DATE(Podatki!$B$6,5,15),"")</f>
        <v>46157</v>
      </c>
      <c r="B22" s="14" t="str">
        <f>IF($A22="","",CHOOSE(WEEKDAY($A22,2),"pon","tor","sre","čet","pet","sob","ned"))</f>
        <v>pet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IF(16&lt;=DAY(EOMONTH(DATE(Podatki!$B$6,5,1),0)),DATE(Podatki!$B$6,5,16),"")</f>
        <v>46158</v>
      </c>
      <c r="B23" s="14" t="str">
        <f>IF($A23="","",CHOOSE(WEEKDAY($A23,2),"pon","tor","sre","čet","pet","sob","ned"))</f>
        <v>sob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IF(17&lt;=DAY(EOMONTH(DATE(Podatki!$B$6,5,1),0)),DATE(Podatki!$B$6,5,17),"")</f>
        <v>46159</v>
      </c>
      <c r="B24" s="14" t="str">
        <f>IF($A24="","",CHOOSE(WEEKDAY($A24,2),"pon","tor","sre","čet","pet","sob","ned"))</f>
        <v>ned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IF(18&lt;=DAY(EOMONTH(DATE(Podatki!$B$6,5,1),0)),DATE(Podatki!$B$6,5,18),"")</f>
        <v>46160</v>
      </c>
      <c r="B25" s="14" t="str">
        <f>IF($A25="","",CHOOSE(WEEKDAY($A25,2),"pon","tor","sre","čet","pet","sob","ned"))</f>
        <v>pon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IF(19&lt;=DAY(EOMONTH(DATE(Podatki!$B$6,5,1),0)),DATE(Podatki!$B$6,5,19),"")</f>
        <v>46161</v>
      </c>
      <c r="B26" s="14" t="str">
        <f>IF($A26="","",CHOOSE(WEEKDAY($A26,2),"pon","tor","sre","čet","pet","sob","ned"))</f>
        <v>tor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IF(20&lt;=DAY(EOMONTH(DATE(Podatki!$B$6,5,1),0)),DATE(Podatki!$B$6,5,20),"")</f>
        <v>46162</v>
      </c>
      <c r="B27" s="14" t="str">
        <f>IF($A27="","",CHOOSE(WEEKDAY($A27,2),"pon","tor","sre","čet","pet","sob","ned"))</f>
        <v>sre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IF(21&lt;=DAY(EOMONTH(DATE(Podatki!$B$6,5,1),0)),DATE(Podatki!$B$6,5,21),"")</f>
        <v>46163</v>
      </c>
      <c r="B28" s="14" t="str">
        <f>IF($A28="","",CHOOSE(WEEKDAY($A28,2),"pon","tor","sre","čet","pet","sob","ned"))</f>
        <v>čet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IF(22&lt;=DAY(EOMONTH(DATE(Podatki!$B$6,5,1),0)),DATE(Podatki!$B$6,5,22),"")</f>
        <v>46164</v>
      </c>
      <c r="B29" s="14" t="str">
        <f>IF($A29="","",CHOOSE(WEEKDAY($A29,2),"pon","tor","sre","čet","pet","sob","ned"))</f>
        <v>pet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IF(23&lt;=DAY(EOMONTH(DATE(Podatki!$B$6,5,1),0)),DATE(Podatki!$B$6,5,23),"")</f>
        <v>46165</v>
      </c>
      <c r="B30" s="14" t="str">
        <f>IF($A30="","",CHOOSE(WEEKDAY($A30,2),"pon","tor","sre","čet","pet","sob","ned"))</f>
        <v>sob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IF(24&lt;=DAY(EOMONTH(DATE(Podatki!$B$6,5,1),0)),DATE(Podatki!$B$6,5,24),"")</f>
        <v>46166</v>
      </c>
      <c r="B31" s="14" t="str">
        <f>IF($A31="","",CHOOSE(WEEKDAY($A31,2),"pon","tor","sre","čet","pet","sob","ned"))</f>
        <v>ned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IF(25&lt;=DAY(EOMONTH(DATE(Podatki!$B$6,5,1),0)),DATE(Podatki!$B$6,5,25),"")</f>
        <v>46167</v>
      </c>
      <c r="B32" s="14" t="str">
        <f>IF($A32="","",CHOOSE(WEEKDAY($A32,2),"pon","tor","sre","čet","pet","sob","ned"))</f>
        <v>pon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IF(26&lt;=DAY(EOMONTH(DATE(Podatki!$B$6,5,1),0)),DATE(Podatki!$B$6,5,26),"")</f>
        <v>46168</v>
      </c>
      <c r="B33" s="14" t="str">
        <f>IF($A33="","",CHOOSE(WEEKDAY($A33,2),"pon","tor","sre","čet","pet","sob","ned"))</f>
        <v>tor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IF(27&lt;=DAY(EOMONTH(DATE(Podatki!$B$6,5,1),0)),DATE(Podatki!$B$6,5,27),"")</f>
        <v>46169</v>
      </c>
      <c r="B34" s="14" t="str">
        <f>IF($A34="","",CHOOSE(WEEKDAY($A34,2),"pon","tor","sre","čet","pet","sob","ned"))</f>
        <v>sre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IF(28&lt;=DAY(EOMONTH(DATE(Podatki!$B$6,5,1),0)),DATE(Podatki!$B$6,5,28),"")</f>
        <v>46170</v>
      </c>
      <c r="B35" s="14" t="str">
        <f>IF($A35="","",CHOOSE(WEEKDAY($A35,2),"pon","tor","sre","čet","pet","sob","ned"))</f>
        <v>čet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IF(29&lt;=DAY(EOMONTH(DATE(Podatki!$B$6,5,1),0)),DATE(Podatki!$B$6,5,29),"")</f>
        <v>46171</v>
      </c>
      <c r="B36" s="14" t="str">
        <f>IF($A36="","",CHOOSE(WEEKDAY($A36,2),"pon","tor","sre","čet","pet","sob","ned"))</f>
        <v>pet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IF(30&lt;=DAY(EOMONTH(DATE(Podatki!$B$6,5,1),0)),DATE(Podatki!$B$6,5,30),"")</f>
        <v>46172</v>
      </c>
      <c r="B37" s="14" t="str">
        <f>IF($A37="","",CHOOSE(WEEKDAY($A37,2),"pon","tor","sre","čet","pet","sob","ned"))</f>
        <v>sob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IF(31&lt;=DAY(EOMONTH(DATE(Podatki!$B$6,5,1),0)),DATE(Podatki!$B$6,5,31),"")</f>
        <v>46173</v>
      </c>
      <c r="B38" s="14" t="str">
        <f>IF($A38="","",CHOOSE(WEEKDAY($A38,2),"pon","tor","sre","čet","pet","sob","ned"))</f>
        <v>ned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4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"junij "&amp;Podatki!$B$6</f>
        <v>junij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IF(1&lt;=DAY(EOMONTH(DATE(Podatki!$B$6,6,1),0)),DATE(Podatki!$B$6,6,1),"")</f>
        <v>46174</v>
      </c>
      <c r="B8" s="14" t="str">
        <f>IF($A8="","",CHOOSE(WEEKDAY($A8,2),"pon","tor","sre","čet","pet","sob","ned"))</f>
        <v>pon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IF(2&lt;=DAY(EOMONTH(DATE(Podatki!$B$6,6,1),0)),DATE(Podatki!$B$6,6,2),"")</f>
        <v>46175</v>
      </c>
      <c r="B9" s="14" t="str">
        <f>IF($A9="","",CHOOSE(WEEKDAY($A9,2),"pon","tor","sre","čet","pet","sob","ned"))</f>
        <v>tor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IF(3&lt;=DAY(EOMONTH(DATE(Podatki!$B$6,6,1),0)),DATE(Podatki!$B$6,6,3),"")</f>
        <v>46176</v>
      </c>
      <c r="B10" s="14" t="str">
        <f>IF($A10="","",CHOOSE(WEEKDAY($A10,2),"pon","tor","sre","čet","pet","sob","ned"))</f>
        <v>sre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IF(4&lt;=DAY(EOMONTH(DATE(Podatki!$B$6,6,1),0)),DATE(Podatki!$B$6,6,4),"")</f>
        <v>46177</v>
      </c>
      <c r="B11" s="14" t="str">
        <f>IF($A11="","",CHOOSE(WEEKDAY($A11,2),"pon","tor","sre","čet","pet","sob","ned"))</f>
        <v>čet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IF(5&lt;=DAY(EOMONTH(DATE(Podatki!$B$6,6,1),0)),DATE(Podatki!$B$6,6,5),"")</f>
        <v>46178</v>
      </c>
      <c r="B12" s="14" t="str">
        <f>IF($A12="","",CHOOSE(WEEKDAY($A12,2),"pon","tor","sre","čet","pet","sob","ned"))</f>
        <v>pet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IF(6&lt;=DAY(EOMONTH(DATE(Podatki!$B$6,6,1),0)),DATE(Podatki!$B$6,6,6),"")</f>
        <v>46179</v>
      </c>
      <c r="B13" s="14" t="str">
        <f>IF($A13="","",CHOOSE(WEEKDAY($A13,2),"pon","tor","sre","čet","pet","sob","ned"))</f>
        <v>sob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IF(7&lt;=DAY(EOMONTH(DATE(Podatki!$B$6,6,1),0)),DATE(Podatki!$B$6,6,7),"")</f>
        <v>46180</v>
      </c>
      <c r="B14" s="14" t="str">
        <f>IF($A14="","",CHOOSE(WEEKDAY($A14,2),"pon","tor","sre","čet","pet","sob","ned"))</f>
        <v>ned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IF(8&lt;=DAY(EOMONTH(DATE(Podatki!$B$6,6,1),0)),DATE(Podatki!$B$6,6,8),"")</f>
        <v>46181</v>
      </c>
      <c r="B15" s="14" t="str">
        <f>IF($A15="","",CHOOSE(WEEKDAY($A15,2),"pon","tor","sre","čet","pet","sob","ned"))</f>
        <v>pon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IF(9&lt;=DAY(EOMONTH(DATE(Podatki!$B$6,6,1),0)),DATE(Podatki!$B$6,6,9),"")</f>
        <v>46182</v>
      </c>
      <c r="B16" s="14" t="str">
        <f>IF($A16="","",CHOOSE(WEEKDAY($A16,2),"pon","tor","sre","čet","pet","sob","ned"))</f>
        <v>tor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IF(10&lt;=DAY(EOMONTH(DATE(Podatki!$B$6,6,1),0)),DATE(Podatki!$B$6,6,10),"")</f>
        <v>46183</v>
      </c>
      <c r="B17" s="14" t="str">
        <f>IF($A17="","",CHOOSE(WEEKDAY($A17,2),"pon","tor","sre","čet","pet","sob","ned"))</f>
        <v>sre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IF(11&lt;=DAY(EOMONTH(DATE(Podatki!$B$6,6,1),0)),DATE(Podatki!$B$6,6,11),"")</f>
        <v>46184</v>
      </c>
      <c r="B18" s="14" t="str">
        <f>IF($A18="","",CHOOSE(WEEKDAY($A18,2),"pon","tor","sre","čet","pet","sob","ned"))</f>
        <v>čet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IF(12&lt;=DAY(EOMONTH(DATE(Podatki!$B$6,6,1),0)),DATE(Podatki!$B$6,6,12),"")</f>
        <v>46185</v>
      </c>
      <c r="B19" s="14" t="str">
        <f>IF($A19="","",CHOOSE(WEEKDAY($A19,2),"pon","tor","sre","čet","pet","sob","ned"))</f>
        <v>pet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IF(13&lt;=DAY(EOMONTH(DATE(Podatki!$B$6,6,1),0)),DATE(Podatki!$B$6,6,13),"")</f>
        <v>46186</v>
      </c>
      <c r="B20" s="14" t="str">
        <f>IF($A20="","",CHOOSE(WEEKDAY($A20,2),"pon","tor","sre","čet","pet","sob","ned"))</f>
        <v>sob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IF(14&lt;=DAY(EOMONTH(DATE(Podatki!$B$6,6,1),0)),DATE(Podatki!$B$6,6,14),"")</f>
        <v>46187</v>
      </c>
      <c r="B21" s="14" t="str">
        <f>IF($A21="","",CHOOSE(WEEKDAY($A21,2),"pon","tor","sre","čet","pet","sob","ned"))</f>
        <v>ned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IF(15&lt;=DAY(EOMONTH(DATE(Podatki!$B$6,6,1),0)),DATE(Podatki!$B$6,6,15),"")</f>
        <v>46188</v>
      </c>
      <c r="B22" s="14" t="str">
        <f>IF($A22="","",CHOOSE(WEEKDAY($A22,2),"pon","tor","sre","čet","pet","sob","ned"))</f>
        <v>pon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IF(16&lt;=DAY(EOMONTH(DATE(Podatki!$B$6,6,1),0)),DATE(Podatki!$B$6,6,16),"")</f>
        <v>46189</v>
      </c>
      <c r="B23" s="14" t="str">
        <f>IF($A23="","",CHOOSE(WEEKDAY($A23,2),"pon","tor","sre","čet","pet","sob","ned"))</f>
        <v>tor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IF(17&lt;=DAY(EOMONTH(DATE(Podatki!$B$6,6,1),0)),DATE(Podatki!$B$6,6,17),"")</f>
        <v>46190</v>
      </c>
      <c r="B24" s="14" t="str">
        <f>IF($A24="","",CHOOSE(WEEKDAY($A24,2),"pon","tor","sre","čet","pet","sob","ned"))</f>
        <v>sre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IF(18&lt;=DAY(EOMONTH(DATE(Podatki!$B$6,6,1),0)),DATE(Podatki!$B$6,6,18),"")</f>
        <v>46191</v>
      </c>
      <c r="B25" s="14" t="str">
        <f>IF($A25="","",CHOOSE(WEEKDAY($A25,2),"pon","tor","sre","čet","pet","sob","ned"))</f>
        <v>čet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IF(19&lt;=DAY(EOMONTH(DATE(Podatki!$B$6,6,1),0)),DATE(Podatki!$B$6,6,19),"")</f>
        <v>46192</v>
      </c>
      <c r="B26" s="14" t="str">
        <f>IF($A26="","",CHOOSE(WEEKDAY($A26,2),"pon","tor","sre","čet","pet","sob","ned"))</f>
        <v>pet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IF(20&lt;=DAY(EOMONTH(DATE(Podatki!$B$6,6,1),0)),DATE(Podatki!$B$6,6,20),"")</f>
        <v>46193</v>
      </c>
      <c r="B27" s="14" t="str">
        <f>IF($A27="","",CHOOSE(WEEKDAY($A27,2),"pon","tor","sre","čet","pet","sob","ned"))</f>
        <v>sob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IF(21&lt;=DAY(EOMONTH(DATE(Podatki!$B$6,6,1),0)),DATE(Podatki!$B$6,6,21),"")</f>
        <v>46194</v>
      </c>
      <c r="B28" s="14" t="str">
        <f>IF($A28="","",CHOOSE(WEEKDAY($A28,2),"pon","tor","sre","čet","pet","sob","ned"))</f>
        <v>ned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IF(22&lt;=DAY(EOMONTH(DATE(Podatki!$B$6,6,1),0)),DATE(Podatki!$B$6,6,22),"")</f>
        <v>46195</v>
      </c>
      <c r="B29" s="14" t="str">
        <f>IF($A29="","",CHOOSE(WEEKDAY($A29,2),"pon","tor","sre","čet","pet","sob","ned"))</f>
        <v>pon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IF(23&lt;=DAY(EOMONTH(DATE(Podatki!$B$6,6,1),0)),DATE(Podatki!$B$6,6,23),"")</f>
        <v>46196</v>
      </c>
      <c r="B30" s="14" t="str">
        <f>IF($A30="","",CHOOSE(WEEKDAY($A30,2),"pon","tor","sre","čet","pet","sob","ned"))</f>
        <v>tor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IF(24&lt;=DAY(EOMONTH(DATE(Podatki!$B$6,6,1),0)),DATE(Podatki!$B$6,6,24),"")</f>
        <v>46197</v>
      </c>
      <c r="B31" s="14" t="str">
        <f>IF($A31="","",CHOOSE(WEEKDAY($A31,2),"pon","tor","sre","čet","pet","sob","ned"))</f>
        <v>sre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IF(25&lt;=DAY(EOMONTH(DATE(Podatki!$B$6,6,1),0)),DATE(Podatki!$B$6,6,25),"")</f>
        <v>46198</v>
      </c>
      <c r="B32" s="14" t="str">
        <f>IF($A32="","",CHOOSE(WEEKDAY($A32,2),"pon","tor","sre","čet","pet","sob","ned"))</f>
        <v>čet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IF(26&lt;=DAY(EOMONTH(DATE(Podatki!$B$6,6,1),0)),DATE(Podatki!$B$6,6,26),"")</f>
        <v>46199</v>
      </c>
      <c r="B33" s="14" t="str">
        <f>IF($A33="","",CHOOSE(WEEKDAY($A33,2),"pon","tor","sre","čet","pet","sob","ned"))</f>
        <v>pet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IF(27&lt;=DAY(EOMONTH(DATE(Podatki!$B$6,6,1),0)),DATE(Podatki!$B$6,6,27),"")</f>
        <v>46200</v>
      </c>
      <c r="B34" s="14" t="str">
        <f>IF($A34="","",CHOOSE(WEEKDAY($A34,2),"pon","tor","sre","čet","pet","sob","ned"))</f>
        <v>sob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IF(28&lt;=DAY(EOMONTH(DATE(Podatki!$B$6,6,1),0)),DATE(Podatki!$B$6,6,28),"")</f>
        <v>46201</v>
      </c>
      <c r="B35" s="14" t="str">
        <f>IF($A35="","",CHOOSE(WEEKDAY($A35,2),"pon","tor","sre","čet","pet","sob","ned"))</f>
        <v>ned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IF(29&lt;=DAY(EOMONTH(DATE(Podatki!$B$6,6,1),0)),DATE(Podatki!$B$6,6,29),"")</f>
        <v>46202</v>
      </c>
      <c r="B36" s="14" t="str">
        <f>IF($A36="","",CHOOSE(WEEKDAY($A36,2),"pon","tor","sre","čet","pet","sob","ned"))</f>
        <v>pon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IF(30&lt;=DAY(EOMONTH(DATE(Podatki!$B$6,6,1),0)),DATE(Podatki!$B$6,6,30),"")</f>
        <v>46203</v>
      </c>
      <c r="B37" s="14" t="str">
        <f>IF($A37="","",CHOOSE(WEEKDAY($A37,2),"pon","tor","sre","čet","pet","sob","ned"))</f>
        <v>tor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 t="str">
        <f>IF(31&lt;=DAY(EOMONTH(DATE(Podatki!$B$6,6,1),0)),DATE(Podatki!$B$6,6,31),"")</f>
        <v/>
      </c>
      <c r="B38" s="14" t="str">
        <f>IF($A38="","",CHOOSE(WEEKDAY($A38,2),"pon","tor","sre","čet","pet","sob","ned"))</f>
        <v/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 t="str">
        <f>IF($A38="","",IF(WEEKDAY($A38,2)=1,0,N(S37))+N(F38)+N(G38))</f>
        <v/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5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"julij "&amp;Podatki!$B$6</f>
        <v>julij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IF(1&lt;=DAY(EOMONTH(DATE(Podatki!$B$6,7,1),0)),DATE(Podatki!$B$6,7,1),"")</f>
        <v>46204</v>
      </c>
      <c r="B8" s="14" t="str">
        <f>IF($A8="","",CHOOSE(WEEKDAY($A8,2),"pon","tor","sre","čet","pet","sob","ned"))</f>
        <v>sre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IF(2&lt;=DAY(EOMONTH(DATE(Podatki!$B$6,7,1),0)),DATE(Podatki!$B$6,7,2),"")</f>
        <v>46205</v>
      </c>
      <c r="B9" s="14" t="str">
        <f>IF($A9="","",CHOOSE(WEEKDAY($A9,2),"pon","tor","sre","čet","pet","sob","ned"))</f>
        <v>čet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IF(3&lt;=DAY(EOMONTH(DATE(Podatki!$B$6,7,1),0)),DATE(Podatki!$B$6,7,3),"")</f>
        <v>46206</v>
      </c>
      <c r="B10" s="14" t="str">
        <f>IF($A10="","",CHOOSE(WEEKDAY($A10,2),"pon","tor","sre","čet","pet","sob","ned"))</f>
        <v>pet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IF(4&lt;=DAY(EOMONTH(DATE(Podatki!$B$6,7,1),0)),DATE(Podatki!$B$6,7,4),"")</f>
        <v>46207</v>
      </c>
      <c r="B11" s="14" t="str">
        <f>IF($A11="","",CHOOSE(WEEKDAY($A11,2),"pon","tor","sre","čet","pet","sob","ned"))</f>
        <v>sob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IF(5&lt;=DAY(EOMONTH(DATE(Podatki!$B$6,7,1),0)),DATE(Podatki!$B$6,7,5),"")</f>
        <v>46208</v>
      </c>
      <c r="B12" s="14" t="str">
        <f>IF($A12="","",CHOOSE(WEEKDAY($A12,2),"pon","tor","sre","čet","pet","sob","ned"))</f>
        <v>ned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IF(6&lt;=DAY(EOMONTH(DATE(Podatki!$B$6,7,1),0)),DATE(Podatki!$B$6,7,6),"")</f>
        <v>46209</v>
      </c>
      <c r="B13" s="14" t="str">
        <f>IF($A13="","",CHOOSE(WEEKDAY($A13,2),"pon","tor","sre","čet","pet","sob","ned"))</f>
        <v>pon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IF(7&lt;=DAY(EOMONTH(DATE(Podatki!$B$6,7,1),0)),DATE(Podatki!$B$6,7,7),"")</f>
        <v>46210</v>
      </c>
      <c r="B14" s="14" t="str">
        <f>IF($A14="","",CHOOSE(WEEKDAY($A14,2),"pon","tor","sre","čet","pet","sob","ned"))</f>
        <v>tor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IF(8&lt;=DAY(EOMONTH(DATE(Podatki!$B$6,7,1),0)),DATE(Podatki!$B$6,7,8),"")</f>
        <v>46211</v>
      </c>
      <c r="B15" s="14" t="str">
        <f>IF($A15="","",CHOOSE(WEEKDAY($A15,2),"pon","tor","sre","čet","pet","sob","ned"))</f>
        <v>sre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IF(9&lt;=DAY(EOMONTH(DATE(Podatki!$B$6,7,1),0)),DATE(Podatki!$B$6,7,9),"")</f>
        <v>46212</v>
      </c>
      <c r="B16" s="14" t="str">
        <f>IF($A16="","",CHOOSE(WEEKDAY($A16,2),"pon","tor","sre","čet","pet","sob","ned"))</f>
        <v>čet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IF(10&lt;=DAY(EOMONTH(DATE(Podatki!$B$6,7,1),0)),DATE(Podatki!$B$6,7,10),"")</f>
        <v>46213</v>
      </c>
      <c r="B17" s="14" t="str">
        <f>IF($A17="","",CHOOSE(WEEKDAY($A17,2),"pon","tor","sre","čet","pet","sob","ned"))</f>
        <v>pet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IF(11&lt;=DAY(EOMONTH(DATE(Podatki!$B$6,7,1),0)),DATE(Podatki!$B$6,7,11),"")</f>
        <v>46214</v>
      </c>
      <c r="B18" s="14" t="str">
        <f>IF($A18="","",CHOOSE(WEEKDAY($A18,2),"pon","tor","sre","čet","pet","sob","ned"))</f>
        <v>sob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IF(12&lt;=DAY(EOMONTH(DATE(Podatki!$B$6,7,1),0)),DATE(Podatki!$B$6,7,12),"")</f>
        <v>46215</v>
      </c>
      <c r="B19" s="14" t="str">
        <f>IF($A19="","",CHOOSE(WEEKDAY($A19,2),"pon","tor","sre","čet","pet","sob","ned"))</f>
        <v>ned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IF(13&lt;=DAY(EOMONTH(DATE(Podatki!$B$6,7,1),0)),DATE(Podatki!$B$6,7,13),"")</f>
        <v>46216</v>
      </c>
      <c r="B20" s="14" t="str">
        <f>IF($A20="","",CHOOSE(WEEKDAY($A20,2),"pon","tor","sre","čet","pet","sob","ned"))</f>
        <v>pon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IF(14&lt;=DAY(EOMONTH(DATE(Podatki!$B$6,7,1),0)),DATE(Podatki!$B$6,7,14),"")</f>
        <v>46217</v>
      </c>
      <c r="B21" s="14" t="str">
        <f>IF($A21="","",CHOOSE(WEEKDAY($A21,2),"pon","tor","sre","čet","pet","sob","ned"))</f>
        <v>tor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IF(15&lt;=DAY(EOMONTH(DATE(Podatki!$B$6,7,1),0)),DATE(Podatki!$B$6,7,15),"")</f>
        <v>46218</v>
      </c>
      <c r="B22" s="14" t="str">
        <f>IF($A22="","",CHOOSE(WEEKDAY($A22,2),"pon","tor","sre","čet","pet","sob","ned"))</f>
        <v>sre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IF(16&lt;=DAY(EOMONTH(DATE(Podatki!$B$6,7,1),0)),DATE(Podatki!$B$6,7,16),"")</f>
        <v>46219</v>
      </c>
      <c r="B23" s="14" t="str">
        <f>IF($A23="","",CHOOSE(WEEKDAY($A23,2),"pon","tor","sre","čet","pet","sob","ned"))</f>
        <v>čet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IF(17&lt;=DAY(EOMONTH(DATE(Podatki!$B$6,7,1),0)),DATE(Podatki!$B$6,7,17),"")</f>
        <v>46220</v>
      </c>
      <c r="B24" s="14" t="str">
        <f>IF($A24="","",CHOOSE(WEEKDAY($A24,2),"pon","tor","sre","čet","pet","sob","ned"))</f>
        <v>pet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IF(18&lt;=DAY(EOMONTH(DATE(Podatki!$B$6,7,1),0)),DATE(Podatki!$B$6,7,18),"")</f>
        <v>46221</v>
      </c>
      <c r="B25" s="14" t="str">
        <f>IF($A25="","",CHOOSE(WEEKDAY($A25,2),"pon","tor","sre","čet","pet","sob","ned"))</f>
        <v>sob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IF(19&lt;=DAY(EOMONTH(DATE(Podatki!$B$6,7,1),0)),DATE(Podatki!$B$6,7,19),"")</f>
        <v>46222</v>
      </c>
      <c r="B26" s="14" t="str">
        <f>IF($A26="","",CHOOSE(WEEKDAY($A26,2),"pon","tor","sre","čet","pet","sob","ned"))</f>
        <v>ned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IF(20&lt;=DAY(EOMONTH(DATE(Podatki!$B$6,7,1),0)),DATE(Podatki!$B$6,7,20),"")</f>
        <v>46223</v>
      </c>
      <c r="B27" s="14" t="str">
        <f>IF($A27="","",CHOOSE(WEEKDAY($A27,2),"pon","tor","sre","čet","pet","sob","ned"))</f>
        <v>pon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IF(21&lt;=DAY(EOMONTH(DATE(Podatki!$B$6,7,1),0)),DATE(Podatki!$B$6,7,21),"")</f>
        <v>46224</v>
      </c>
      <c r="B28" s="14" t="str">
        <f>IF($A28="","",CHOOSE(WEEKDAY($A28,2),"pon","tor","sre","čet","pet","sob","ned"))</f>
        <v>tor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IF(22&lt;=DAY(EOMONTH(DATE(Podatki!$B$6,7,1),0)),DATE(Podatki!$B$6,7,22),"")</f>
        <v>46225</v>
      </c>
      <c r="B29" s="14" t="str">
        <f>IF($A29="","",CHOOSE(WEEKDAY($A29,2),"pon","tor","sre","čet","pet","sob","ned"))</f>
        <v>sre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IF(23&lt;=DAY(EOMONTH(DATE(Podatki!$B$6,7,1),0)),DATE(Podatki!$B$6,7,23),"")</f>
        <v>46226</v>
      </c>
      <c r="B30" s="14" t="str">
        <f>IF($A30="","",CHOOSE(WEEKDAY($A30,2),"pon","tor","sre","čet","pet","sob","ned"))</f>
        <v>čet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IF(24&lt;=DAY(EOMONTH(DATE(Podatki!$B$6,7,1),0)),DATE(Podatki!$B$6,7,24),"")</f>
        <v>46227</v>
      </c>
      <c r="B31" s="14" t="str">
        <f>IF($A31="","",CHOOSE(WEEKDAY($A31,2),"pon","tor","sre","čet","pet","sob","ned"))</f>
        <v>pet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IF(25&lt;=DAY(EOMONTH(DATE(Podatki!$B$6,7,1),0)),DATE(Podatki!$B$6,7,25),"")</f>
        <v>46228</v>
      </c>
      <c r="B32" s="14" t="str">
        <f>IF($A32="","",CHOOSE(WEEKDAY($A32,2),"pon","tor","sre","čet","pet","sob","ned"))</f>
        <v>sob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IF(26&lt;=DAY(EOMONTH(DATE(Podatki!$B$6,7,1),0)),DATE(Podatki!$B$6,7,26),"")</f>
        <v>46229</v>
      </c>
      <c r="B33" s="14" t="str">
        <f>IF($A33="","",CHOOSE(WEEKDAY($A33,2),"pon","tor","sre","čet","pet","sob","ned"))</f>
        <v>ned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IF(27&lt;=DAY(EOMONTH(DATE(Podatki!$B$6,7,1),0)),DATE(Podatki!$B$6,7,27),"")</f>
        <v>46230</v>
      </c>
      <c r="B34" s="14" t="str">
        <f>IF($A34="","",CHOOSE(WEEKDAY($A34,2),"pon","tor","sre","čet","pet","sob","ned"))</f>
        <v>pon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IF(28&lt;=DAY(EOMONTH(DATE(Podatki!$B$6,7,1),0)),DATE(Podatki!$B$6,7,28),"")</f>
        <v>46231</v>
      </c>
      <c r="B35" s="14" t="str">
        <f>IF($A35="","",CHOOSE(WEEKDAY($A35,2),"pon","tor","sre","čet","pet","sob","ned"))</f>
        <v>tor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IF(29&lt;=DAY(EOMONTH(DATE(Podatki!$B$6,7,1),0)),DATE(Podatki!$B$6,7,29),"")</f>
        <v>46232</v>
      </c>
      <c r="B36" s="14" t="str">
        <f>IF($A36="","",CHOOSE(WEEKDAY($A36,2),"pon","tor","sre","čet","pet","sob","ned"))</f>
        <v>sre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IF(30&lt;=DAY(EOMONTH(DATE(Podatki!$B$6,7,1),0)),DATE(Podatki!$B$6,7,30),"")</f>
        <v>46233</v>
      </c>
      <c r="B37" s="14" t="str">
        <f>IF($A37="","",CHOOSE(WEEKDAY($A37,2),"pon","tor","sre","čet","pet","sob","ned"))</f>
        <v>čet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IF(31&lt;=DAY(EOMONTH(DATE(Podatki!$B$6,7,1),0)),DATE(Podatki!$B$6,7,31),"")</f>
        <v>46234</v>
      </c>
      <c r="B38" s="14" t="str">
        <f>IF($A38="","",CHOOSE(WEEKDAY($A38,2),"pon","tor","sre","čet","pet","sob","ned"))</f>
        <v>pet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6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"avgust "&amp;Podatki!$B$6</f>
        <v>avgust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IF(1&lt;=DAY(EOMONTH(DATE(Podatki!$B$6,8,1),0)),DATE(Podatki!$B$6,8,1),"")</f>
        <v>46235</v>
      </c>
      <c r="B8" s="14" t="str">
        <f>IF($A8="","",CHOOSE(WEEKDAY($A8,2),"pon","tor","sre","čet","pet","sob","ned"))</f>
        <v>sob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IF(2&lt;=DAY(EOMONTH(DATE(Podatki!$B$6,8,1),0)),DATE(Podatki!$B$6,8,2),"")</f>
        <v>46236</v>
      </c>
      <c r="B9" s="14" t="str">
        <f>IF($A9="","",CHOOSE(WEEKDAY($A9,2),"pon","tor","sre","čet","pet","sob","ned"))</f>
        <v>ned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IF(3&lt;=DAY(EOMONTH(DATE(Podatki!$B$6,8,1),0)),DATE(Podatki!$B$6,8,3),"")</f>
        <v>46237</v>
      </c>
      <c r="B10" s="14" t="str">
        <f>IF($A10="","",CHOOSE(WEEKDAY($A10,2),"pon","tor","sre","čet","pet","sob","ned"))</f>
        <v>pon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IF(4&lt;=DAY(EOMONTH(DATE(Podatki!$B$6,8,1),0)),DATE(Podatki!$B$6,8,4),"")</f>
        <v>46238</v>
      </c>
      <c r="B11" s="14" t="str">
        <f>IF($A11="","",CHOOSE(WEEKDAY($A11,2),"pon","tor","sre","čet","pet","sob","ned"))</f>
        <v>tor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IF(5&lt;=DAY(EOMONTH(DATE(Podatki!$B$6,8,1),0)),DATE(Podatki!$B$6,8,5),"")</f>
        <v>46239</v>
      </c>
      <c r="B12" s="14" t="str">
        <f>IF($A12="","",CHOOSE(WEEKDAY($A12,2),"pon","tor","sre","čet","pet","sob","ned"))</f>
        <v>sre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IF(6&lt;=DAY(EOMONTH(DATE(Podatki!$B$6,8,1),0)),DATE(Podatki!$B$6,8,6),"")</f>
        <v>46240</v>
      </c>
      <c r="B13" s="14" t="str">
        <f>IF($A13="","",CHOOSE(WEEKDAY($A13,2),"pon","tor","sre","čet","pet","sob","ned"))</f>
        <v>čet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IF(7&lt;=DAY(EOMONTH(DATE(Podatki!$B$6,8,1),0)),DATE(Podatki!$B$6,8,7),"")</f>
        <v>46241</v>
      </c>
      <c r="B14" s="14" t="str">
        <f>IF($A14="","",CHOOSE(WEEKDAY($A14,2),"pon","tor","sre","čet","pet","sob","ned"))</f>
        <v>pet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IF(8&lt;=DAY(EOMONTH(DATE(Podatki!$B$6,8,1),0)),DATE(Podatki!$B$6,8,8),"")</f>
        <v>46242</v>
      </c>
      <c r="B15" s="14" t="str">
        <f>IF($A15="","",CHOOSE(WEEKDAY($A15,2),"pon","tor","sre","čet","pet","sob","ned"))</f>
        <v>sob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IF(9&lt;=DAY(EOMONTH(DATE(Podatki!$B$6,8,1),0)),DATE(Podatki!$B$6,8,9),"")</f>
        <v>46243</v>
      </c>
      <c r="B16" s="14" t="str">
        <f>IF($A16="","",CHOOSE(WEEKDAY($A16,2),"pon","tor","sre","čet","pet","sob","ned"))</f>
        <v>ned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IF(10&lt;=DAY(EOMONTH(DATE(Podatki!$B$6,8,1),0)),DATE(Podatki!$B$6,8,10),"")</f>
        <v>46244</v>
      </c>
      <c r="B17" s="14" t="str">
        <f>IF($A17="","",CHOOSE(WEEKDAY($A17,2),"pon","tor","sre","čet","pet","sob","ned"))</f>
        <v>pon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IF(11&lt;=DAY(EOMONTH(DATE(Podatki!$B$6,8,1),0)),DATE(Podatki!$B$6,8,11),"")</f>
        <v>46245</v>
      </c>
      <c r="B18" s="14" t="str">
        <f>IF($A18="","",CHOOSE(WEEKDAY($A18,2),"pon","tor","sre","čet","pet","sob","ned"))</f>
        <v>tor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IF(12&lt;=DAY(EOMONTH(DATE(Podatki!$B$6,8,1),0)),DATE(Podatki!$B$6,8,12),"")</f>
        <v>46246</v>
      </c>
      <c r="B19" s="14" t="str">
        <f>IF($A19="","",CHOOSE(WEEKDAY($A19,2),"pon","tor","sre","čet","pet","sob","ned"))</f>
        <v>sre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IF(13&lt;=DAY(EOMONTH(DATE(Podatki!$B$6,8,1),0)),DATE(Podatki!$B$6,8,13),"")</f>
        <v>46247</v>
      </c>
      <c r="B20" s="14" t="str">
        <f>IF($A20="","",CHOOSE(WEEKDAY($A20,2),"pon","tor","sre","čet","pet","sob","ned"))</f>
        <v>čet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IF(14&lt;=DAY(EOMONTH(DATE(Podatki!$B$6,8,1),0)),DATE(Podatki!$B$6,8,14),"")</f>
        <v>46248</v>
      </c>
      <c r="B21" s="14" t="str">
        <f>IF($A21="","",CHOOSE(WEEKDAY($A21,2),"pon","tor","sre","čet","pet","sob","ned"))</f>
        <v>pet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IF(15&lt;=DAY(EOMONTH(DATE(Podatki!$B$6,8,1),0)),DATE(Podatki!$B$6,8,15),"")</f>
        <v>46249</v>
      </c>
      <c r="B22" s="14" t="str">
        <f>IF($A22="","",CHOOSE(WEEKDAY($A22,2),"pon","tor","sre","čet","pet","sob","ned"))</f>
        <v>sob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IF(16&lt;=DAY(EOMONTH(DATE(Podatki!$B$6,8,1),0)),DATE(Podatki!$B$6,8,16),"")</f>
        <v>46250</v>
      </c>
      <c r="B23" s="14" t="str">
        <f>IF($A23="","",CHOOSE(WEEKDAY($A23,2),"pon","tor","sre","čet","pet","sob","ned"))</f>
        <v>ned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IF(17&lt;=DAY(EOMONTH(DATE(Podatki!$B$6,8,1),0)),DATE(Podatki!$B$6,8,17),"")</f>
        <v>46251</v>
      </c>
      <c r="B24" s="14" t="str">
        <f>IF($A24="","",CHOOSE(WEEKDAY($A24,2),"pon","tor","sre","čet","pet","sob","ned"))</f>
        <v>pon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IF(18&lt;=DAY(EOMONTH(DATE(Podatki!$B$6,8,1),0)),DATE(Podatki!$B$6,8,18),"")</f>
        <v>46252</v>
      </c>
      <c r="B25" s="14" t="str">
        <f>IF($A25="","",CHOOSE(WEEKDAY($A25,2),"pon","tor","sre","čet","pet","sob","ned"))</f>
        <v>tor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IF(19&lt;=DAY(EOMONTH(DATE(Podatki!$B$6,8,1),0)),DATE(Podatki!$B$6,8,19),"")</f>
        <v>46253</v>
      </c>
      <c r="B26" s="14" t="str">
        <f>IF($A26="","",CHOOSE(WEEKDAY($A26,2),"pon","tor","sre","čet","pet","sob","ned"))</f>
        <v>sre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IF(20&lt;=DAY(EOMONTH(DATE(Podatki!$B$6,8,1),0)),DATE(Podatki!$B$6,8,20),"")</f>
        <v>46254</v>
      </c>
      <c r="B27" s="14" t="str">
        <f>IF($A27="","",CHOOSE(WEEKDAY($A27,2),"pon","tor","sre","čet","pet","sob","ned"))</f>
        <v>čet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IF(21&lt;=DAY(EOMONTH(DATE(Podatki!$B$6,8,1),0)),DATE(Podatki!$B$6,8,21),"")</f>
        <v>46255</v>
      </c>
      <c r="B28" s="14" t="str">
        <f>IF($A28="","",CHOOSE(WEEKDAY($A28,2),"pon","tor","sre","čet","pet","sob","ned"))</f>
        <v>pet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IF(22&lt;=DAY(EOMONTH(DATE(Podatki!$B$6,8,1),0)),DATE(Podatki!$B$6,8,22),"")</f>
        <v>46256</v>
      </c>
      <c r="B29" s="14" t="str">
        <f>IF($A29="","",CHOOSE(WEEKDAY($A29,2),"pon","tor","sre","čet","pet","sob","ned"))</f>
        <v>sob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IF(23&lt;=DAY(EOMONTH(DATE(Podatki!$B$6,8,1),0)),DATE(Podatki!$B$6,8,23),"")</f>
        <v>46257</v>
      </c>
      <c r="B30" s="14" t="str">
        <f>IF($A30="","",CHOOSE(WEEKDAY($A30,2),"pon","tor","sre","čet","pet","sob","ned"))</f>
        <v>ned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IF(24&lt;=DAY(EOMONTH(DATE(Podatki!$B$6,8,1),0)),DATE(Podatki!$B$6,8,24),"")</f>
        <v>46258</v>
      </c>
      <c r="B31" s="14" t="str">
        <f>IF($A31="","",CHOOSE(WEEKDAY($A31,2),"pon","tor","sre","čet","pet","sob","ned"))</f>
        <v>pon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IF(25&lt;=DAY(EOMONTH(DATE(Podatki!$B$6,8,1),0)),DATE(Podatki!$B$6,8,25),"")</f>
        <v>46259</v>
      </c>
      <c r="B32" s="14" t="str">
        <f>IF($A32="","",CHOOSE(WEEKDAY($A32,2),"pon","tor","sre","čet","pet","sob","ned"))</f>
        <v>tor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IF(26&lt;=DAY(EOMONTH(DATE(Podatki!$B$6,8,1),0)),DATE(Podatki!$B$6,8,26),"")</f>
        <v>46260</v>
      </c>
      <c r="B33" s="14" t="str">
        <f>IF($A33="","",CHOOSE(WEEKDAY($A33,2),"pon","tor","sre","čet","pet","sob","ned"))</f>
        <v>sre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IF(27&lt;=DAY(EOMONTH(DATE(Podatki!$B$6,8,1),0)),DATE(Podatki!$B$6,8,27),"")</f>
        <v>46261</v>
      </c>
      <c r="B34" s="14" t="str">
        <f>IF($A34="","",CHOOSE(WEEKDAY($A34,2),"pon","tor","sre","čet","pet","sob","ned"))</f>
        <v>čet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IF(28&lt;=DAY(EOMONTH(DATE(Podatki!$B$6,8,1),0)),DATE(Podatki!$B$6,8,28),"")</f>
        <v>46262</v>
      </c>
      <c r="B35" s="14" t="str">
        <f>IF($A35="","",CHOOSE(WEEKDAY($A35,2),"pon","tor","sre","čet","pet","sob","ned"))</f>
        <v>pet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IF(29&lt;=DAY(EOMONTH(DATE(Podatki!$B$6,8,1),0)),DATE(Podatki!$B$6,8,29),"")</f>
        <v>46263</v>
      </c>
      <c r="B36" s="14" t="str">
        <f>IF($A36="","",CHOOSE(WEEKDAY($A36,2),"pon","tor","sre","čet","pet","sob","ned"))</f>
        <v>sob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IF(30&lt;=DAY(EOMONTH(DATE(Podatki!$B$6,8,1),0)),DATE(Podatki!$B$6,8,30),"")</f>
        <v>46264</v>
      </c>
      <c r="B37" s="14" t="str">
        <f>IF($A37="","",CHOOSE(WEEKDAY($A37,2),"pon","tor","sre","čet","pet","sob","ned"))</f>
        <v>ned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IF(31&lt;=DAY(EOMONTH(DATE(Podatki!$B$6,8,1),0)),DATE(Podatki!$B$6,8,31),"")</f>
        <v>46265</v>
      </c>
      <c r="B38" s="14" t="str">
        <f>IF($A38="","",CHOOSE(WEEKDAY($A38,2),"pon","tor","sre","čet","pet","sob","ned"))</f>
        <v>pon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7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"september "&amp;Podatki!$B$6</f>
        <v>september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IF(1&lt;=DAY(EOMONTH(DATE(Podatki!$B$6,9,1),0)),DATE(Podatki!$B$6,9,1),"")</f>
        <v>46266</v>
      </c>
      <c r="B8" s="14" t="str">
        <f>IF($A8="","",CHOOSE(WEEKDAY($A8,2),"pon","tor","sre","čet","pet","sob","ned"))</f>
        <v>tor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IF(2&lt;=DAY(EOMONTH(DATE(Podatki!$B$6,9,1),0)),DATE(Podatki!$B$6,9,2),"")</f>
        <v>46267</v>
      </c>
      <c r="B9" s="14" t="str">
        <f>IF($A9="","",CHOOSE(WEEKDAY($A9,2),"pon","tor","sre","čet","pet","sob","ned"))</f>
        <v>sre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IF(3&lt;=DAY(EOMONTH(DATE(Podatki!$B$6,9,1),0)),DATE(Podatki!$B$6,9,3),"")</f>
        <v>46268</v>
      </c>
      <c r="B10" s="14" t="str">
        <f>IF($A10="","",CHOOSE(WEEKDAY($A10,2),"pon","tor","sre","čet","pet","sob","ned"))</f>
        <v>čet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IF(4&lt;=DAY(EOMONTH(DATE(Podatki!$B$6,9,1),0)),DATE(Podatki!$B$6,9,4),"")</f>
        <v>46269</v>
      </c>
      <c r="B11" s="14" t="str">
        <f>IF($A11="","",CHOOSE(WEEKDAY($A11,2),"pon","tor","sre","čet","pet","sob","ned"))</f>
        <v>pet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IF(5&lt;=DAY(EOMONTH(DATE(Podatki!$B$6,9,1),0)),DATE(Podatki!$B$6,9,5),"")</f>
        <v>46270</v>
      </c>
      <c r="B12" s="14" t="str">
        <f>IF($A12="","",CHOOSE(WEEKDAY($A12,2),"pon","tor","sre","čet","pet","sob","ned"))</f>
        <v>sob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IF(6&lt;=DAY(EOMONTH(DATE(Podatki!$B$6,9,1),0)),DATE(Podatki!$B$6,9,6),"")</f>
        <v>46271</v>
      </c>
      <c r="B13" s="14" t="str">
        <f>IF($A13="","",CHOOSE(WEEKDAY($A13,2),"pon","tor","sre","čet","pet","sob","ned"))</f>
        <v>ned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IF(7&lt;=DAY(EOMONTH(DATE(Podatki!$B$6,9,1),0)),DATE(Podatki!$B$6,9,7),"")</f>
        <v>46272</v>
      </c>
      <c r="B14" s="14" t="str">
        <f>IF($A14="","",CHOOSE(WEEKDAY($A14,2),"pon","tor","sre","čet","pet","sob","ned"))</f>
        <v>pon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IF(8&lt;=DAY(EOMONTH(DATE(Podatki!$B$6,9,1),0)),DATE(Podatki!$B$6,9,8),"")</f>
        <v>46273</v>
      </c>
      <c r="B15" s="14" t="str">
        <f>IF($A15="","",CHOOSE(WEEKDAY($A15,2),"pon","tor","sre","čet","pet","sob","ned"))</f>
        <v>tor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IF(9&lt;=DAY(EOMONTH(DATE(Podatki!$B$6,9,1),0)),DATE(Podatki!$B$6,9,9),"")</f>
        <v>46274</v>
      </c>
      <c r="B16" s="14" t="str">
        <f>IF($A16="","",CHOOSE(WEEKDAY($A16,2),"pon","tor","sre","čet","pet","sob","ned"))</f>
        <v>sre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IF(10&lt;=DAY(EOMONTH(DATE(Podatki!$B$6,9,1),0)),DATE(Podatki!$B$6,9,10),"")</f>
        <v>46275</v>
      </c>
      <c r="B17" s="14" t="str">
        <f>IF($A17="","",CHOOSE(WEEKDAY($A17,2),"pon","tor","sre","čet","pet","sob","ned"))</f>
        <v>čet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IF(11&lt;=DAY(EOMONTH(DATE(Podatki!$B$6,9,1),0)),DATE(Podatki!$B$6,9,11),"")</f>
        <v>46276</v>
      </c>
      <c r="B18" s="14" t="str">
        <f>IF($A18="","",CHOOSE(WEEKDAY($A18,2),"pon","tor","sre","čet","pet","sob","ned"))</f>
        <v>pet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IF(12&lt;=DAY(EOMONTH(DATE(Podatki!$B$6,9,1),0)),DATE(Podatki!$B$6,9,12),"")</f>
        <v>46277</v>
      </c>
      <c r="B19" s="14" t="str">
        <f>IF($A19="","",CHOOSE(WEEKDAY($A19,2),"pon","tor","sre","čet","pet","sob","ned"))</f>
        <v>sob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IF(13&lt;=DAY(EOMONTH(DATE(Podatki!$B$6,9,1),0)),DATE(Podatki!$B$6,9,13),"")</f>
        <v>46278</v>
      </c>
      <c r="B20" s="14" t="str">
        <f>IF($A20="","",CHOOSE(WEEKDAY($A20,2),"pon","tor","sre","čet","pet","sob","ned"))</f>
        <v>ned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IF(14&lt;=DAY(EOMONTH(DATE(Podatki!$B$6,9,1),0)),DATE(Podatki!$B$6,9,14),"")</f>
        <v>46279</v>
      </c>
      <c r="B21" s="14" t="str">
        <f>IF($A21="","",CHOOSE(WEEKDAY($A21,2),"pon","tor","sre","čet","pet","sob","ned"))</f>
        <v>pon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IF(15&lt;=DAY(EOMONTH(DATE(Podatki!$B$6,9,1),0)),DATE(Podatki!$B$6,9,15),"")</f>
        <v>46280</v>
      </c>
      <c r="B22" s="14" t="str">
        <f>IF($A22="","",CHOOSE(WEEKDAY($A22,2),"pon","tor","sre","čet","pet","sob","ned"))</f>
        <v>tor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IF(16&lt;=DAY(EOMONTH(DATE(Podatki!$B$6,9,1),0)),DATE(Podatki!$B$6,9,16),"")</f>
        <v>46281</v>
      </c>
      <c r="B23" s="14" t="str">
        <f>IF($A23="","",CHOOSE(WEEKDAY($A23,2),"pon","tor","sre","čet","pet","sob","ned"))</f>
        <v>sre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IF(17&lt;=DAY(EOMONTH(DATE(Podatki!$B$6,9,1),0)),DATE(Podatki!$B$6,9,17),"")</f>
        <v>46282</v>
      </c>
      <c r="B24" s="14" t="str">
        <f>IF($A24="","",CHOOSE(WEEKDAY($A24,2),"pon","tor","sre","čet","pet","sob","ned"))</f>
        <v>čet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IF(18&lt;=DAY(EOMONTH(DATE(Podatki!$B$6,9,1),0)),DATE(Podatki!$B$6,9,18),"")</f>
        <v>46283</v>
      </c>
      <c r="B25" s="14" t="str">
        <f>IF($A25="","",CHOOSE(WEEKDAY($A25,2),"pon","tor","sre","čet","pet","sob","ned"))</f>
        <v>pet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IF(19&lt;=DAY(EOMONTH(DATE(Podatki!$B$6,9,1),0)),DATE(Podatki!$B$6,9,19),"")</f>
        <v>46284</v>
      </c>
      <c r="B26" s="14" t="str">
        <f>IF($A26="","",CHOOSE(WEEKDAY($A26,2),"pon","tor","sre","čet","pet","sob","ned"))</f>
        <v>sob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IF(20&lt;=DAY(EOMONTH(DATE(Podatki!$B$6,9,1),0)),DATE(Podatki!$B$6,9,20),"")</f>
        <v>46285</v>
      </c>
      <c r="B27" s="14" t="str">
        <f>IF($A27="","",CHOOSE(WEEKDAY($A27,2),"pon","tor","sre","čet","pet","sob","ned"))</f>
        <v>ned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IF(21&lt;=DAY(EOMONTH(DATE(Podatki!$B$6,9,1),0)),DATE(Podatki!$B$6,9,21),"")</f>
        <v>46286</v>
      </c>
      <c r="B28" s="14" t="str">
        <f>IF($A28="","",CHOOSE(WEEKDAY($A28,2),"pon","tor","sre","čet","pet","sob","ned"))</f>
        <v>pon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IF(22&lt;=DAY(EOMONTH(DATE(Podatki!$B$6,9,1),0)),DATE(Podatki!$B$6,9,22),"")</f>
        <v>46287</v>
      </c>
      <c r="B29" s="14" t="str">
        <f>IF($A29="","",CHOOSE(WEEKDAY($A29,2),"pon","tor","sre","čet","pet","sob","ned"))</f>
        <v>tor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IF(23&lt;=DAY(EOMONTH(DATE(Podatki!$B$6,9,1),0)),DATE(Podatki!$B$6,9,23),"")</f>
        <v>46288</v>
      </c>
      <c r="B30" s="14" t="str">
        <f>IF($A30="","",CHOOSE(WEEKDAY($A30,2),"pon","tor","sre","čet","pet","sob","ned"))</f>
        <v>sre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IF(24&lt;=DAY(EOMONTH(DATE(Podatki!$B$6,9,1),0)),DATE(Podatki!$B$6,9,24),"")</f>
        <v>46289</v>
      </c>
      <c r="B31" s="14" t="str">
        <f>IF($A31="","",CHOOSE(WEEKDAY($A31,2),"pon","tor","sre","čet","pet","sob","ned"))</f>
        <v>čet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IF(25&lt;=DAY(EOMONTH(DATE(Podatki!$B$6,9,1),0)),DATE(Podatki!$B$6,9,25),"")</f>
        <v>46290</v>
      </c>
      <c r="B32" s="14" t="str">
        <f>IF($A32="","",CHOOSE(WEEKDAY($A32,2),"pon","tor","sre","čet","pet","sob","ned"))</f>
        <v>pet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IF(26&lt;=DAY(EOMONTH(DATE(Podatki!$B$6,9,1),0)),DATE(Podatki!$B$6,9,26),"")</f>
        <v>46291</v>
      </c>
      <c r="B33" s="14" t="str">
        <f>IF($A33="","",CHOOSE(WEEKDAY($A33,2),"pon","tor","sre","čet","pet","sob","ned"))</f>
        <v>sob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IF(27&lt;=DAY(EOMONTH(DATE(Podatki!$B$6,9,1),0)),DATE(Podatki!$B$6,9,27),"")</f>
        <v>46292</v>
      </c>
      <c r="B34" s="14" t="str">
        <f>IF($A34="","",CHOOSE(WEEKDAY($A34,2),"pon","tor","sre","čet","pet","sob","ned"))</f>
        <v>ned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IF(28&lt;=DAY(EOMONTH(DATE(Podatki!$B$6,9,1),0)),DATE(Podatki!$B$6,9,28),"")</f>
        <v>46293</v>
      </c>
      <c r="B35" s="14" t="str">
        <f>IF($A35="","",CHOOSE(WEEKDAY($A35,2),"pon","tor","sre","čet","pet","sob","ned"))</f>
        <v>pon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IF(29&lt;=DAY(EOMONTH(DATE(Podatki!$B$6,9,1),0)),DATE(Podatki!$B$6,9,29),"")</f>
        <v>46294</v>
      </c>
      <c r="B36" s="14" t="str">
        <f>IF($A36="","",CHOOSE(WEEKDAY($A36,2),"pon","tor","sre","čet","pet","sob","ned"))</f>
        <v>tor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IF(30&lt;=DAY(EOMONTH(DATE(Podatki!$B$6,9,1),0)),DATE(Podatki!$B$6,9,30),"")</f>
        <v>46295</v>
      </c>
      <c r="B37" s="14" t="str">
        <f>IF($A37="","",CHOOSE(WEEKDAY($A37,2),"pon","tor","sre","čet","pet","sob","ned"))</f>
        <v>sre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 t="str">
        <f>IF(31&lt;=DAY(EOMONTH(DATE(Podatki!$B$6,9,1),0)),DATE(Podatki!$B$6,9,31),"")</f>
        <v/>
      </c>
      <c r="B38" s="14" t="str">
        <f>IF($A38="","",CHOOSE(WEEKDAY($A38,2),"pon","tor","sre","čet","pet","sob","ned"))</f>
        <v/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 t="str">
        <f>IF($A38="","",IF(WEEKDAY($A38,2)=1,0,N(S37))+N(F38)+N(G38))</f>
        <v/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8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"oktober "&amp;Podatki!$B$6</f>
        <v>oktober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IF(1&lt;=DAY(EOMONTH(DATE(Podatki!$B$6,10,1),0)),DATE(Podatki!$B$6,10,1),"")</f>
        <v>46296</v>
      </c>
      <c r="B8" s="14" t="str">
        <f>IF($A8="","",CHOOSE(WEEKDAY($A8,2),"pon","tor","sre","čet","pet","sob","ned"))</f>
        <v>čet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IF(2&lt;=DAY(EOMONTH(DATE(Podatki!$B$6,10,1),0)),DATE(Podatki!$B$6,10,2),"")</f>
        <v>46297</v>
      </c>
      <c r="B9" s="14" t="str">
        <f>IF($A9="","",CHOOSE(WEEKDAY($A9,2),"pon","tor","sre","čet","pet","sob","ned"))</f>
        <v>pet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IF(3&lt;=DAY(EOMONTH(DATE(Podatki!$B$6,10,1),0)),DATE(Podatki!$B$6,10,3),"")</f>
        <v>46298</v>
      </c>
      <c r="B10" s="14" t="str">
        <f>IF($A10="","",CHOOSE(WEEKDAY($A10,2),"pon","tor","sre","čet","pet","sob","ned"))</f>
        <v>sob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IF(4&lt;=DAY(EOMONTH(DATE(Podatki!$B$6,10,1),0)),DATE(Podatki!$B$6,10,4),"")</f>
        <v>46299</v>
      </c>
      <c r="B11" s="14" t="str">
        <f>IF($A11="","",CHOOSE(WEEKDAY($A11,2),"pon","tor","sre","čet","pet","sob","ned"))</f>
        <v>ned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IF(5&lt;=DAY(EOMONTH(DATE(Podatki!$B$6,10,1),0)),DATE(Podatki!$B$6,10,5),"")</f>
        <v>46300</v>
      </c>
      <c r="B12" s="14" t="str">
        <f>IF($A12="","",CHOOSE(WEEKDAY($A12,2),"pon","tor","sre","čet","pet","sob","ned"))</f>
        <v>pon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IF(6&lt;=DAY(EOMONTH(DATE(Podatki!$B$6,10,1),0)),DATE(Podatki!$B$6,10,6),"")</f>
        <v>46301</v>
      </c>
      <c r="B13" s="14" t="str">
        <f>IF($A13="","",CHOOSE(WEEKDAY($A13,2),"pon","tor","sre","čet","pet","sob","ned"))</f>
        <v>tor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IF(7&lt;=DAY(EOMONTH(DATE(Podatki!$B$6,10,1),0)),DATE(Podatki!$B$6,10,7),"")</f>
        <v>46302</v>
      </c>
      <c r="B14" s="14" t="str">
        <f>IF($A14="","",CHOOSE(WEEKDAY($A14,2),"pon","tor","sre","čet","pet","sob","ned"))</f>
        <v>sre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IF(8&lt;=DAY(EOMONTH(DATE(Podatki!$B$6,10,1),0)),DATE(Podatki!$B$6,10,8),"")</f>
        <v>46303</v>
      </c>
      <c r="B15" s="14" t="str">
        <f>IF($A15="","",CHOOSE(WEEKDAY($A15,2),"pon","tor","sre","čet","pet","sob","ned"))</f>
        <v>čet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IF(9&lt;=DAY(EOMONTH(DATE(Podatki!$B$6,10,1),0)),DATE(Podatki!$B$6,10,9),"")</f>
        <v>46304</v>
      </c>
      <c r="B16" s="14" t="str">
        <f>IF($A16="","",CHOOSE(WEEKDAY($A16,2),"pon","tor","sre","čet","pet","sob","ned"))</f>
        <v>pet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IF(10&lt;=DAY(EOMONTH(DATE(Podatki!$B$6,10,1),0)),DATE(Podatki!$B$6,10,10),"")</f>
        <v>46305</v>
      </c>
      <c r="B17" s="14" t="str">
        <f>IF($A17="","",CHOOSE(WEEKDAY($A17,2),"pon","tor","sre","čet","pet","sob","ned"))</f>
        <v>sob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IF(11&lt;=DAY(EOMONTH(DATE(Podatki!$B$6,10,1),0)),DATE(Podatki!$B$6,10,11),"")</f>
        <v>46306</v>
      </c>
      <c r="B18" s="14" t="str">
        <f>IF($A18="","",CHOOSE(WEEKDAY($A18,2),"pon","tor","sre","čet","pet","sob","ned"))</f>
        <v>ned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IF(12&lt;=DAY(EOMONTH(DATE(Podatki!$B$6,10,1),0)),DATE(Podatki!$B$6,10,12),"")</f>
        <v>46307</v>
      </c>
      <c r="B19" s="14" t="str">
        <f>IF($A19="","",CHOOSE(WEEKDAY($A19,2),"pon","tor","sre","čet","pet","sob","ned"))</f>
        <v>pon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IF(13&lt;=DAY(EOMONTH(DATE(Podatki!$B$6,10,1),0)),DATE(Podatki!$B$6,10,13),"")</f>
        <v>46308</v>
      </c>
      <c r="B20" s="14" t="str">
        <f>IF($A20="","",CHOOSE(WEEKDAY($A20,2),"pon","tor","sre","čet","pet","sob","ned"))</f>
        <v>tor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IF(14&lt;=DAY(EOMONTH(DATE(Podatki!$B$6,10,1),0)),DATE(Podatki!$B$6,10,14),"")</f>
        <v>46309</v>
      </c>
      <c r="B21" s="14" t="str">
        <f>IF($A21="","",CHOOSE(WEEKDAY($A21,2),"pon","tor","sre","čet","pet","sob","ned"))</f>
        <v>sre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IF(15&lt;=DAY(EOMONTH(DATE(Podatki!$B$6,10,1),0)),DATE(Podatki!$B$6,10,15),"")</f>
        <v>46310</v>
      </c>
      <c r="B22" s="14" t="str">
        <f>IF($A22="","",CHOOSE(WEEKDAY($A22,2),"pon","tor","sre","čet","pet","sob","ned"))</f>
        <v>čet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IF(16&lt;=DAY(EOMONTH(DATE(Podatki!$B$6,10,1),0)),DATE(Podatki!$B$6,10,16),"")</f>
        <v>46311</v>
      </c>
      <c r="B23" s="14" t="str">
        <f>IF($A23="","",CHOOSE(WEEKDAY($A23,2),"pon","tor","sre","čet","pet","sob","ned"))</f>
        <v>pet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IF(17&lt;=DAY(EOMONTH(DATE(Podatki!$B$6,10,1),0)),DATE(Podatki!$B$6,10,17),"")</f>
        <v>46312</v>
      </c>
      <c r="B24" s="14" t="str">
        <f>IF($A24="","",CHOOSE(WEEKDAY($A24,2),"pon","tor","sre","čet","pet","sob","ned"))</f>
        <v>sob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IF(18&lt;=DAY(EOMONTH(DATE(Podatki!$B$6,10,1),0)),DATE(Podatki!$B$6,10,18),"")</f>
        <v>46313</v>
      </c>
      <c r="B25" s="14" t="str">
        <f>IF($A25="","",CHOOSE(WEEKDAY($A25,2),"pon","tor","sre","čet","pet","sob","ned"))</f>
        <v>ned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IF(19&lt;=DAY(EOMONTH(DATE(Podatki!$B$6,10,1),0)),DATE(Podatki!$B$6,10,19),"")</f>
        <v>46314</v>
      </c>
      <c r="B26" s="14" t="str">
        <f>IF($A26="","",CHOOSE(WEEKDAY($A26,2),"pon","tor","sre","čet","pet","sob","ned"))</f>
        <v>pon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IF(20&lt;=DAY(EOMONTH(DATE(Podatki!$B$6,10,1),0)),DATE(Podatki!$B$6,10,20),"")</f>
        <v>46315</v>
      </c>
      <c r="B27" s="14" t="str">
        <f>IF($A27="","",CHOOSE(WEEKDAY($A27,2),"pon","tor","sre","čet","pet","sob","ned"))</f>
        <v>tor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IF(21&lt;=DAY(EOMONTH(DATE(Podatki!$B$6,10,1),0)),DATE(Podatki!$B$6,10,21),"")</f>
        <v>46316</v>
      </c>
      <c r="B28" s="14" t="str">
        <f>IF($A28="","",CHOOSE(WEEKDAY($A28,2),"pon","tor","sre","čet","pet","sob","ned"))</f>
        <v>sre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IF(22&lt;=DAY(EOMONTH(DATE(Podatki!$B$6,10,1),0)),DATE(Podatki!$B$6,10,22),"")</f>
        <v>46317</v>
      </c>
      <c r="B29" s="14" t="str">
        <f>IF($A29="","",CHOOSE(WEEKDAY($A29,2),"pon","tor","sre","čet","pet","sob","ned"))</f>
        <v>čet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IF(23&lt;=DAY(EOMONTH(DATE(Podatki!$B$6,10,1),0)),DATE(Podatki!$B$6,10,23),"")</f>
        <v>46318</v>
      </c>
      <c r="B30" s="14" t="str">
        <f>IF($A30="","",CHOOSE(WEEKDAY($A30,2),"pon","tor","sre","čet","pet","sob","ned"))</f>
        <v>pet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IF(24&lt;=DAY(EOMONTH(DATE(Podatki!$B$6,10,1),0)),DATE(Podatki!$B$6,10,24),"")</f>
        <v>46319</v>
      </c>
      <c r="B31" s="14" t="str">
        <f>IF($A31="","",CHOOSE(WEEKDAY($A31,2),"pon","tor","sre","čet","pet","sob","ned"))</f>
        <v>sob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IF(25&lt;=DAY(EOMONTH(DATE(Podatki!$B$6,10,1),0)),DATE(Podatki!$B$6,10,25),"")</f>
        <v>46320</v>
      </c>
      <c r="B32" s="14" t="str">
        <f>IF($A32="","",CHOOSE(WEEKDAY($A32,2),"pon","tor","sre","čet","pet","sob","ned"))</f>
        <v>ned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IF(26&lt;=DAY(EOMONTH(DATE(Podatki!$B$6,10,1),0)),DATE(Podatki!$B$6,10,26),"")</f>
        <v>46321</v>
      </c>
      <c r="B33" s="14" t="str">
        <f>IF($A33="","",CHOOSE(WEEKDAY($A33,2),"pon","tor","sre","čet","pet","sob","ned"))</f>
        <v>pon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IF(27&lt;=DAY(EOMONTH(DATE(Podatki!$B$6,10,1),0)),DATE(Podatki!$B$6,10,27),"")</f>
        <v>46322</v>
      </c>
      <c r="B34" s="14" t="str">
        <f>IF($A34="","",CHOOSE(WEEKDAY($A34,2),"pon","tor","sre","čet","pet","sob","ned"))</f>
        <v>tor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IF(28&lt;=DAY(EOMONTH(DATE(Podatki!$B$6,10,1),0)),DATE(Podatki!$B$6,10,28),"")</f>
        <v>46323</v>
      </c>
      <c r="B35" s="14" t="str">
        <f>IF($A35="","",CHOOSE(WEEKDAY($A35,2),"pon","tor","sre","čet","pet","sob","ned"))</f>
        <v>sre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IF(29&lt;=DAY(EOMONTH(DATE(Podatki!$B$6,10,1),0)),DATE(Podatki!$B$6,10,29),"")</f>
        <v>46324</v>
      </c>
      <c r="B36" s="14" t="str">
        <f>IF($A36="","",CHOOSE(WEEKDAY($A36,2),"pon","tor","sre","čet","pet","sob","ned"))</f>
        <v>čet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IF(30&lt;=DAY(EOMONTH(DATE(Podatki!$B$6,10,1),0)),DATE(Podatki!$B$6,10,30),"")</f>
        <v>46325</v>
      </c>
      <c r="B37" s="14" t="str">
        <f>IF($A37="","",CHOOSE(WEEKDAY($A37,2),"pon","tor","sre","čet","pet","sob","ned"))</f>
        <v>pet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IF(31&lt;=DAY(EOMONTH(DATE(Podatki!$B$6,10,1),0)),DATE(Podatki!$B$6,10,31),"")</f>
        <v>46326</v>
      </c>
      <c r="B38" s="14" t="str">
        <f>IF($A38="","",CHOOSE(WEEKDAY($A38,2),"pon","tor","sre","čet","pet","sob","ned"))</f>
        <v>sob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9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"november "&amp;Podatki!$B$6</f>
        <v>november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IF(1&lt;=DAY(EOMONTH(DATE(Podatki!$B$6,11,1),0)),DATE(Podatki!$B$6,11,1),"")</f>
        <v>46327</v>
      </c>
      <c r="B8" s="14" t="str">
        <f>IF($A8="","",CHOOSE(WEEKDAY($A8,2),"pon","tor","sre","čet","pet","sob","ned"))</f>
        <v>ned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IF(2&lt;=DAY(EOMONTH(DATE(Podatki!$B$6,11,1),0)),DATE(Podatki!$B$6,11,2),"")</f>
        <v>46328</v>
      </c>
      <c r="B9" s="14" t="str">
        <f>IF($A9="","",CHOOSE(WEEKDAY($A9,2),"pon","tor","sre","čet","pet","sob","ned"))</f>
        <v>pon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IF(3&lt;=DAY(EOMONTH(DATE(Podatki!$B$6,11,1),0)),DATE(Podatki!$B$6,11,3),"")</f>
        <v>46329</v>
      </c>
      <c r="B10" s="14" t="str">
        <f>IF($A10="","",CHOOSE(WEEKDAY($A10,2),"pon","tor","sre","čet","pet","sob","ned"))</f>
        <v>tor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IF(4&lt;=DAY(EOMONTH(DATE(Podatki!$B$6,11,1),0)),DATE(Podatki!$B$6,11,4),"")</f>
        <v>46330</v>
      </c>
      <c r="B11" s="14" t="str">
        <f>IF($A11="","",CHOOSE(WEEKDAY($A11,2),"pon","tor","sre","čet","pet","sob","ned"))</f>
        <v>sre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IF(5&lt;=DAY(EOMONTH(DATE(Podatki!$B$6,11,1),0)),DATE(Podatki!$B$6,11,5),"")</f>
        <v>46331</v>
      </c>
      <c r="B12" s="14" t="str">
        <f>IF($A12="","",CHOOSE(WEEKDAY($A12,2),"pon","tor","sre","čet","pet","sob","ned"))</f>
        <v>čet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IF(6&lt;=DAY(EOMONTH(DATE(Podatki!$B$6,11,1),0)),DATE(Podatki!$B$6,11,6),"")</f>
        <v>46332</v>
      </c>
      <c r="B13" s="14" t="str">
        <f>IF($A13="","",CHOOSE(WEEKDAY($A13,2),"pon","tor","sre","čet","pet","sob","ned"))</f>
        <v>pet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IF(7&lt;=DAY(EOMONTH(DATE(Podatki!$B$6,11,1),0)),DATE(Podatki!$B$6,11,7),"")</f>
        <v>46333</v>
      </c>
      <c r="B14" s="14" t="str">
        <f>IF($A14="","",CHOOSE(WEEKDAY($A14,2),"pon","tor","sre","čet","pet","sob","ned"))</f>
        <v>sob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IF(8&lt;=DAY(EOMONTH(DATE(Podatki!$B$6,11,1),0)),DATE(Podatki!$B$6,11,8),"")</f>
        <v>46334</v>
      </c>
      <c r="B15" s="14" t="str">
        <f>IF($A15="","",CHOOSE(WEEKDAY($A15,2),"pon","tor","sre","čet","pet","sob","ned"))</f>
        <v>ned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IF(9&lt;=DAY(EOMONTH(DATE(Podatki!$B$6,11,1),0)),DATE(Podatki!$B$6,11,9),"")</f>
        <v>46335</v>
      </c>
      <c r="B16" s="14" t="str">
        <f>IF($A16="","",CHOOSE(WEEKDAY($A16,2),"pon","tor","sre","čet","pet","sob","ned"))</f>
        <v>pon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IF(10&lt;=DAY(EOMONTH(DATE(Podatki!$B$6,11,1),0)),DATE(Podatki!$B$6,11,10),"")</f>
        <v>46336</v>
      </c>
      <c r="B17" s="14" t="str">
        <f>IF($A17="","",CHOOSE(WEEKDAY($A17,2),"pon","tor","sre","čet","pet","sob","ned"))</f>
        <v>tor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IF(11&lt;=DAY(EOMONTH(DATE(Podatki!$B$6,11,1),0)),DATE(Podatki!$B$6,11,11),"")</f>
        <v>46337</v>
      </c>
      <c r="B18" s="14" t="str">
        <f>IF($A18="","",CHOOSE(WEEKDAY($A18,2),"pon","tor","sre","čet","pet","sob","ned"))</f>
        <v>sre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IF(12&lt;=DAY(EOMONTH(DATE(Podatki!$B$6,11,1),0)),DATE(Podatki!$B$6,11,12),"")</f>
        <v>46338</v>
      </c>
      <c r="B19" s="14" t="str">
        <f>IF($A19="","",CHOOSE(WEEKDAY($A19,2),"pon","tor","sre","čet","pet","sob","ned"))</f>
        <v>čet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IF(13&lt;=DAY(EOMONTH(DATE(Podatki!$B$6,11,1),0)),DATE(Podatki!$B$6,11,13),"")</f>
        <v>46339</v>
      </c>
      <c r="B20" s="14" t="str">
        <f>IF($A20="","",CHOOSE(WEEKDAY($A20,2),"pon","tor","sre","čet","pet","sob","ned"))</f>
        <v>pet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IF(14&lt;=DAY(EOMONTH(DATE(Podatki!$B$6,11,1),0)),DATE(Podatki!$B$6,11,14),"")</f>
        <v>46340</v>
      </c>
      <c r="B21" s="14" t="str">
        <f>IF($A21="","",CHOOSE(WEEKDAY($A21,2),"pon","tor","sre","čet","pet","sob","ned"))</f>
        <v>sob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IF(15&lt;=DAY(EOMONTH(DATE(Podatki!$B$6,11,1),0)),DATE(Podatki!$B$6,11,15),"")</f>
        <v>46341</v>
      </c>
      <c r="B22" s="14" t="str">
        <f>IF($A22="","",CHOOSE(WEEKDAY($A22,2),"pon","tor","sre","čet","pet","sob","ned"))</f>
        <v>ned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IF(16&lt;=DAY(EOMONTH(DATE(Podatki!$B$6,11,1),0)),DATE(Podatki!$B$6,11,16),"")</f>
        <v>46342</v>
      </c>
      <c r="B23" s="14" t="str">
        <f>IF($A23="","",CHOOSE(WEEKDAY($A23,2),"pon","tor","sre","čet","pet","sob","ned"))</f>
        <v>pon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IF(17&lt;=DAY(EOMONTH(DATE(Podatki!$B$6,11,1),0)),DATE(Podatki!$B$6,11,17),"")</f>
        <v>46343</v>
      </c>
      <c r="B24" s="14" t="str">
        <f>IF($A24="","",CHOOSE(WEEKDAY($A24,2),"pon","tor","sre","čet","pet","sob","ned"))</f>
        <v>tor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IF(18&lt;=DAY(EOMONTH(DATE(Podatki!$B$6,11,1),0)),DATE(Podatki!$B$6,11,18),"")</f>
        <v>46344</v>
      </c>
      <c r="B25" s="14" t="str">
        <f>IF($A25="","",CHOOSE(WEEKDAY($A25,2),"pon","tor","sre","čet","pet","sob","ned"))</f>
        <v>sre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IF(19&lt;=DAY(EOMONTH(DATE(Podatki!$B$6,11,1),0)),DATE(Podatki!$B$6,11,19),"")</f>
        <v>46345</v>
      </c>
      <c r="B26" s="14" t="str">
        <f>IF($A26="","",CHOOSE(WEEKDAY($A26,2),"pon","tor","sre","čet","pet","sob","ned"))</f>
        <v>čet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IF(20&lt;=DAY(EOMONTH(DATE(Podatki!$B$6,11,1),0)),DATE(Podatki!$B$6,11,20),"")</f>
        <v>46346</v>
      </c>
      <c r="B27" s="14" t="str">
        <f>IF($A27="","",CHOOSE(WEEKDAY($A27,2),"pon","tor","sre","čet","pet","sob","ned"))</f>
        <v>pet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IF(21&lt;=DAY(EOMONTH(DATE(Podatki!$B$6,11,1),0)),DATE(Podatki!$B$6,11,21),"")</f>
        <v>46347</v>
      </c>
      <c r="B28" s="14" t="str">
        <f>IF($A28="","",CHOOSE(WEEKDAY($A28,2),"pon","tor","sre","čet","pet","sob","ned"))</f>
        <v>sob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IF(22&lt;=DAY(EOMONTH(DATE(Podatki!$B$6,11,1),0)),DATE(Podatki!$B$6,11,22),"")</f>
        <v>46348</v>
      </c>
      <c r="B29" s="14" t="str">
        <f>IF($A29="","",CHOOSE(WEEKDAY($A29,2),"pon","tor","sre","čet","pet","sob","ned"))</f>
        <v>ned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IF(23&lt;=DAY(EOMONTH(DATE(Podatki!$B$6,11,1),0)),DATE(Podatki!$B$6,11,23),"")</f>
        <v>46349</v>
      </c>
      <c r="B30" s="14" t="str">
        <f>IF($A30="","",CHOOSE(WEEKDAY($A30,2),"pon","tor","sre","čet","pet","sob","ned"))</f>
        <v>pon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IF(24&lt;=DAY(EOMONTH(DATE(Podatki!$B$6,11,1),0)),DATE(Podatki!$B$6,11,24),"")</f>
        <v>46350</v>
      </c>
      <c r="B31" s="14" t="str">
        <f>IF($A31="","",CHOOSE(WEEKDAY($A31,2),"pon","tor","sre","čet","pet","sob","ned"))</f>
        <v>tor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IF(25&lt;=DAY(EOMONTH(DATE(Podatki!$B$6,11,1),0)),DATE(Podatki!$B$6,11,25),"")</f>
        <v>46351</v>
      </c>
      <c r="B32" s="14" t="str">
        <f>IF($A32="","",CHOOSE(WEEKDAY($A32,2),"pon","tor","sre","čet","pet","sob","ned"))</f>
        <v>sre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IF(26&lt;=DAY(EOMONTH(DATE(Podatki!$B$6,11,1),0)),DATE(Podatki!$B$6,11,26),"")</f>
        <v>46352</v>
      </c>
      <c r="B33" s="14" t="str">
        <f>IF($A33="","",CHOOSE(WEEKDAY($A33,2),"pon","tor","sre","čet","pet","sob","ned"))</f>
        <v>čet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IF(27&lt;=DAY(EOMONTH(DATE(Podatki!$B$6,11,1),0)),DATE(Podatki!$B$6,11,27),"")</f>
        <v>46353</v>
      </c>
      <c r="B34" s="14" t="str">
        <f>IF($A34="","",CHOOSE(WEEKDAY($A34,2),"pon","tor","sre","čet","pet","sob","ned"))</f>
        <v>pet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IF(28&lt;=DAY(EOMONTH(DATE(Podatki!$B$6,11,1),0)),DATE(Podatki!$B$6,11,28),"")</f>
        <v>46354</v>
      </c>
      <c r="B35" s="14" t="str">
        <f>IF($A35="","",CHOOSE(WEEKDAY($A35,2),"pon","tor","sre","čet","pet","sob","ned"))</f>
        <v>sob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IF(29&lt;=DAY(EOMONTH(DATE(Podatki!$B$6,11,1),0)),DATE(Podatki!$B$6,11,29),"")</f>
        <v>46355</v>
      </c>
      <c r="B36" s="14" t="str">
        <f>IF($A36="","",CHOOSE(WEEKDAY($A36,2),"pon","tor","sre","čet","pet","sob","ned"))</f>
        <v>ned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IF(30&lt;=DAY(EOMONTH(DATE(Podatki!$B$6,11,1),0)),DATE(Podatki!$B$6,11,30),"")</f>
        <v>46356</v>
      </c>
      <c r="B37" s="14" t="str">
        <f>IF($A37="","",CHOOSE(WEEKDAY($A37,2),"pon","tor","sre","čet","pet","sob","ned"))</f>
        <v>pon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 t="str">
        <f>IF(31&lt;=DAY(EOMONTH(DATE(Podatki!$B$6,11,1),0)),DATE(Podatki!$B$6,11,31),"")</f>
        <v/>
      </c>
      <c r="B38" s="14" t="str">
        <f>IF($A38="","",CHOOSE(WEEKDAY($A38,2),"pon","tor","sre","čet","pet","sob","ned"))</f>
        <v/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 t="str">
        <f>IF($A38="","",IF(WEEKDAY($A38,2)=1,0,N(S37))+N(F38)+N(G38))</f>
        <v/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10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>
      <pane xSplit="3" ySplit="7" topLeftCell="D8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5" customWidth="1"/>
    <col min="3" max="3" width="24" customWidth="1"/>
    <col min="4" max="5" width="8" customWidth="1"/>
    <col min="6" max="11" width="11" customWidth="1"/>
    <col min="12" max="12" width="8" customWidth="1"/>
    <col min="13" max="18" width="11" customWidth="1"/>
    <col min="19" max="19" width="13" customWidth="1"/>
    <col min="20" max="20" width="22" customWidth="1"/>
    <col min="21" max="21" width="24" customWidth="1"/>
  </cols>
  <sheetData>
    <row r="1" spans="1:1" x14ac:dyDescent="0.25">
      <c r="A1" s="5" t="s">
        <v>56</v>
      </c>
    </row>
    <row r="2" spans="1:8" x14ac:dyDescent="0.25">
      <c r="A2" s="6" t="s">
        <v>57</v>
      </c>
      <c r="B2" t="str">
        <f>IF(Podatki!$B$3="","",Podatki!$B$3)</f>
        <v/>
      </c>
      <c r="C2"/>
      <c r="D2"/>
      <c r="E2"/>
      <c r="F2"/>
      <c r="G2"/>
      <c r="H2"/>
    </row>
    <row r="3" spans="1:8" x14ac:dyDescent="0.25">
      <c r="A3" s="6" t="s">
        <v>58</v>
      </c>
      <c r="B3" t="str">
        <f>IF(Podatki!$B$4="","",Podatki!$B$4&amp;IF(Podatki!$B$5="","",", EMŠO "&amp;Podatki!$B$5))</f>
        <v/>
      </c>
      <c r="C3"/>
      <c r="D3"/>
      <c r="E3"/>
      <c r="F3"/>
      <c r="G3"/>
      <c r="H3"/>
    </row>
    <row r="4" spans="1:8" x14ac:dyDescent="0.25">
      <c r="A4" s="6" t="s">
        <v>59</v>
      </c>
      <c r="B4" t="str">
        <f>"december "&amp;Podatki!$B$6</f>
        <v>december 2026</v>
      </c>
      <c r="C4"/>
      <c r="D4"/>
      <c r="E4"/>
      <c r="F4"/>
      <c r="G4"/>
      <c r="H4"/>
    </row>
    <row r="5" spans="1:8" x14ac:dyDescent="0.25">
      <c r="A5" s="6" t="s">
        <v>60</v>
      </c>
      <c r="B5" t="str">
        <f>IF(Podatki!$B$7="","",Podatki!$B$7)&amp;IF(Podatki!$B$8="","","; status: "&amp;Podatki!$B$8)</f>
        <v/>
      </c>
      <c r="C5"/>
      <c r="D5"/>
      <c r="E5"/>
      <c r="F5"/>
      <c r="G5"/>
      <c r="H5"/>
    </row>
    <row r="6" ht="48" customHeight="1" spans="1:21" x14ac:dyDescent="0.25">
      <c r="A6" s="11" t="s">
        <v>61</v>
      </c>
      <c r="B6" s="11" t="s">
        <v>62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1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1" t="s">
        <v>79</v>
      </c>
      <c r="T6" s="11" t="s">
        <v>80</v>
      </c>
      <c r="U6" s="11" t="s">
        <v>81</v>
      </c>
    </row>
    <row r="7" spans="1:21" x14ac:dyDescent="0.25">
      <c r="A7" s="12" t="s">
        <v>2</v>
      </c>
      <c r="B7" s="12" t="s">
        <v>2</v>
      </c>
      <c r="C7" s="12" t="s">
        <v>2</v>
      </c>
      <c r="D7" s="12" t="s">
        <v>82</v>
      </c>
      <c r="E7" s="12" t="s">
        <v>82</v>
      </c>
      <c r="F7" s="12" t="s">
        <v>83</v>
      </c>
      <c r="G7" s="12" t="s">
        <v>84</v>
      </c>
      <c r="H7" s="12" t="s">
        <v>85</v>
      </c>
      <c r="I7" s="12" t="s">
        <v>86</v>
      </c>
      <c r="J7" s="12" t="s">
        <v>87</v>
      </c>
      <c r="K7" s="12" t="s">
        <v>88</v>
      </c>
      <c r="L7" s="12" t="s">
        <v>89</v>
      </c>
      <c r="M7" s="12" t="s">
        <v>90</v>
      </c>
      <c r="N7" s="12" t="s">
        <v>90</v>
      </c>
      <c r="O7" s="12" t="s">
        <v>90</v>
      </c>
      <c r="P7" s="12" t="s">
        <v>90</v>
      </c>
      <c r="Q7" s="12" t="s">
        <v>90</v>
      </c>
      <c r="R7" s="12" t="s">
        <v>91</v>
      </c>
      <c r="S7" s="12" t="s">
        <v>92</v>
      </c>
      <c r="T7" s="12" t="s">
        <v>2</v>
      </c>
      <c r="U7" s="12" t="s">
        <v>2</v>
      </c>
    </row>
    <row r="8" spans="1:21" x14ac:dyDescent="0.25">
      <c r="A8" s="13">
        <f>IF(1&lt;=DAY(EOMONTH(DATE(Podatki!$B$6,12,1),0)),DATE(Podatki!$B$6,12,1),"")</f>
        <v>46357</v>
      </c>
      <c r="B8" s="14" t="str">
        <f>IF($A8="","",CHOOSE(WEEKDAY($A8,2),"pon","tor","sre","čet","pet","sob","ned"))</f>
        <v>tor</v>
      </c>
      <c r="C8" s="14"/>
      <c r="D8" s="15"/>
      <c r="E8" s="15"/>
      <c r="F8" s="16"/>
      <c r="G8" s="16"/>
      <c r="H8" s="16"/>
      <c r="I8" s="16"/>
      <c r="J8" s="16"/>
      <c r="K8" s="16"/>
      <c r="L8" s="17"/>
      <c r="M8" s="16"/>
      <c r="N8" s="16"/>
      <c r="O8" s="16"/>
      <c r="P8" s="16"/>
      <c r="Q8" s="16"/>
      <c r="R8" s="16"/>
      <c r="S8" s="18">
        <f>IF($A8="","",N(F8)+N(G8))</f>
        <v>0</v>
      </c>
      <c r="T8" s="14"/>
      <c r="U8" s="14"/>
    </row>
    <row r="9" spans="1:21" x14ac:dyDescent="0.25">
      <c r="A9" s="13">
        <f>IF(2&lt;=DAY(EOMONTH(DATE(Podatki!$B$6,12,1),0)),DATE(Podatki!$B$6,12,2),"")</f>
        <v>46358</v>
      </c>
      <c r="B9" s="14" t="str">
        <f>IF($A9="","",CHOOSE(WEEKDAY($A9,2),"pon","tor","sre","čet","pet","sob","ned"))</f>
        <v>sre</v>
      </c>
      <c r="C9" s="14"/>
      <c r="D9" s="15"/>
      <c r="E9" s="15"/>
      <c r="F9" s="16"/>
      <c r="G9" s="16"/>
      <c r="H9" s="16"/>
      <c r="I9" s="16"/>
      <c r="J9" s="16"/>
      <c r="K9" s="16"/>
      <c r="L9" s="17"/>
      <c r="M9" s="16"/>
      <c r="N9" s="16"/>
      <c r="O9" s="16"/>
      <c r="P9" s="16"/>
      <c r="Q9" s="16"/>
      <c r="R9" s="16"/>
      <c r="S9" s="18">
        <f>IF($A9="","",IF(WEEKDAY($A9,2)=1,0,N(S8))+N(F9)+N(G9))</f>
        <v>0</v>
      </c>
      <c r="T9" s="14"/>
      <c r="U9" s="14"/>
    </row>
    <row r="10" spans="1:21" x14ac:dyDescent="0.25">
      <c r="A10" s="13">
        <f>IF(3&lt;=DAY(EOMONTH(DATE(Podatki!$B$6,12,1),0)),DATE(Podatki!$B$6,12,3),"")</f>
        <v>46359</v>
      </c>
      <c r="B10" s="14" t="str">
        <f>IF($A10="","",CHOOSE(WEEKDAY($A10,2),"pon","tor","sre","čet","pet","sob","ned"))</f>
        <v>čet</v>
      </c>
      <c r="C10" s="14"/>
      <c r="D10" s="15"/>
      <c r="E10" s="15"/>
      <c r="F10" s="16"/>
      <c r="G10" s="16"/>
      <c r="H10" s="16"/>
      <c r="I10" s="16"/>
      <c r="J10" s="16"/>
      <c r="K10" s="16"/>
      <c r="L10" s="17"/>
      <c r="M10" s="16"/>
      <c r="N10" s="16"/>
      <c r="O10" s="16"/>
      <c r="P10" s="16"/>
      <c r="Q10" s="16"/>
      <c r="R10" s="16"/>
      <c r="S10" s="18">
        <f>IF($A10="","",IF(WEEKDAY($A10,2)=1,0,N(S9))+N(F10)+N(G10))</f>
        <v>0</v>
      </c>
      <c r="T10" s="14"/>
      <c r="U10" s="14"/>
    </row>
    <row r="11" spans="1:21" x14ac:dyDescent="0.25">
      <c r="A11" s="13">
        <f>IF(4&lt;=DAY(EOMONTH(DATE(Podatki!$B$6,12,1),0)),DATE(Podatki!$B$6,12,4),"")</f>
        <v>46360</v>
      </c>
      <c r="B11" s="14" t="str">
        <f>IF($A11="","",CHOOSE(WEEKDAY($A11,2),"pon","tor","sre","čet","pet","sob","ned"))</f>
        <v>pet</v>
      </c>
      <c r="C11" s="14"/>
      <c r="D11" s="15"/>
      <c r="E11" s="15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16"/>
      <c r="Q11" s="16"/>
      <c r="R11" s="16"/>
      <c r="S11" s="18">
        <f>IF($A11="","",IF(WEEKDAY($A11,2)=1,0,N(S10))+N(F11)+N(G11))</f>
        <v>0</v>
      </c>
      <c r="T11" s="14"/>
      <c r="U11" s="14"/>
    </row>
    <row r="12" spans="1:21" x14ac:dyDescent="0.25">
      <c r="A12" s="13">
        <f>IF(5&lt;=DAY(EOMONTH(DATE(Podatki!$B$6,12,1),0)),DATE(Podatki!$B$6,12,5),"")</f>
        <v>46361</v>
      </c>
      <c r="B12" s="14" t="str">
        <f>IF($A12="","",CHOOSE(WEEKDAY($A12,2),"pon","tor","sre","čet","pet","sob","ned"))</f>
        <v>sob</v>
      </c>
      <c r="C12" s="14"/>
      <c r="D12" s="15"/>
      <c r="E12" s="15"/>
      <c r="F12" s="16"/>
      <c r="G12" s="16"/>
      <c r="H12" s="16"/>
      <c r="I12" s="16"/>
      <c r="J12" s="16"/>
      <c r="K12" s="16"/>
      <c r="L12" s="17"/>
      <c r="M12" s="16"/>
      <c r="N12" s="16"/>
      <c r="O12" s="16"/>
      <c r="P12" s="16"/>
      <c r="Q12" s="16"/>
      <c r="R12" s="16"/>
      <c r="S12" s="18">
        <f>IF($A12="","",IF(WEEKDAY($A12,2)=1,0,N(S11))+N(F12)+N(G12))</f>
        <v>0</v>
      </c>
      <c r="T12" s="14"/>
      <c r="U12" s="14"/>
    </row>
    <row r="13" spans="1:21" x14ac:dyDescent="0.25">
      <c r="A13" s="13">
        <f>IF(6&lt;=DAY(EOMONTH(DATE(Podatki!$B$6,12,1),0)),DATE(Podatki!$B$6,12,6),"")</f>
        <v>46362</v>
      </c>
      <c r="B13" s="14" t="str">
        <f>IF($A13="","",CHOOSE(WEEKDAY($A13,2),"pon","tor","sre","čet","pet","sob","ned"))</f>
        <v>ned</v>
      </c>
      <c r="C13" s="14"/>
      <c r="D13" s="15"/>
      <c r="E13" s="15"/>
      <c r="F13" s="16"/>
      <c r="G13" s="16"/>
      <c r="H13" s="16"/>
      <c r="I13" s="16"/>
      <c r="J13" s="16"/>
      <c r="K13" s="16"/>
      <c r="L13" s="17"/>
      <c r="M13" s="16"/>
      <c r="N13" s="16"/>
      <c r="O13" s="16"/>
      <c r="P13" s="16"/>
      <c r="Q13" s="16"/>
      <c r="R13" s="16"/>
      <c r="S13" s="18">
        <f>IF($A13="","",IF(WEEKDAY($A13,2)=1,0,N(S12))+N(F13)+N(G13))</f>
        <v>0</v>
      </c>
      <c r="T13" s="14"/>
      <c r="U13" s="14"/>
    </row>
    <row r="14" spans="1:21" x14ac:dyDescent="0.25">
      <c r="A14" s="13">
        <f>IF(7&lt;=DAY(EOMONTH(DATE(Podatki!$B$6,12,1),0)),DATE(Podatki!$B$6,12,7),"")</f>
        <v>46363</v>
      </c>
      <c r="B14" s="14" t="str">
        <f>IF($A14="","",CHOOSE(WEEKDAY($A14,2),"pon","tor","sre","čet","pet","sob","ned"))</f>
        <v>pon</v>
      </c>
      <c r="C14" s="14"/>
      <c r="D14" s="15"/>
      <c r="E14" s="15"/>
      <c r="F14" s="16"/>
      <c r="G14" s="16"/>
      <c r="H14" s="16"/>
      <c r="I14" s="16"/>
      <c r="J14" s="16"/>
      <c r="K14" s="16"/>
      <c r="L14" s="17"/>
      <c r="M14" s="16"/>
      <c r="N14" s="16"/>
      <c r="O14" s="16"/>
      <c r="P14" s="16"/>
      <c r="Q14" s="16"/>
      <c r="R14" s="16"/>
      <c r="S14" s="18">
        <f>IF($A14="","",IF(WEEKDAY($A14,2)=1,0,N(S13))+N(F14)+N(G14))</f>
        <v>0</v>
      </c>
      <c r="T14" s="14"/>
      <c r="U14" s="14"/>
    </row>
    <row r="15" spans="1:21" x14ac:dyDescent="0.25">
      <c r="A15" s="13">
        <f>IF(8&lt;=DAY(EOMONTH(DATE(Podatki!$B$6,12,1),0)),DATE(Podatki!$B$6,12,8),"")</f>
        <v>46364</v>
      </c>
      <c r="B15" s="14" t="str">
        <f>IF($A15="","",CHOOSE(WEEKDAY($A15,2),"pon","tor","sre","čet","pet","sob","ned"))</f>
        <v>tor</v>
      </c>
      <c r="C15" s="14"/>
      <c r="D15" s="15"/>
      <c r="E15" s="15"/>
      <c r="F15" s="16"/>
      <c r="G15" s="16"/>
      <c r="H15" s="16"/>
      <c r="I15" s="16"/>
      <c r="J15" s="16"/>
      <c r="K15" s="16"/>
      <c r="L15" s="17"/>
      <c r="M15" s="16"/>
      <c r="N15" s="16"/>
      <c r="O15" s="16"/>
      <c r="P15" s="16"/>
      <c r="Q15" s="16"/>
      <c r="R15" s="16"/>
      <c r="S15" s="18">
        <f>IF($A15="","",IF(WEEKDAY($A15,2)=1,0,N(S14))+N(F15)+N(G15))</f>
        <v>0</v>
      </c>
      <c r="T15" s="14"/>
      <c r="U15" s="14"/>
    </row>
    <row r="16" spans="1:21" x14ac:dyDescent="0.25">
      <c r="A16" s="13">
        <f>IF(9&lt;=DAY(EOMONTH(DATE(Podatki!$B$6,12,1),0)),DATE(Podatki!$B$6,12,9),"")</f>
        <v>46365</v>
      </c>
      <c r="B16" s="14" t="str">
        <f>IF($A16="","",CHOOSE(WEEKDAY($A16,2),"pon","tor","sre","čet","pet","sob","ned"))</f>
        <v>sre</v>
      </c>
      <c r="C16" s="14"/>
      <c r="D16" s="15"/>
      <c r="E16" s="15"/>
      <c r="F16" s="16"/>
      <c r="G16" s="16"/>
      <c r="H16" s="16"/>
      <c r="I16" s="16"/>
      <c r="J16" s="16"/>
      <c r="K16" s="16"/>
      <c r="L16" s="17"/>
      <c r="M16" s="16"/>
      <c r="N16" s="16"/>
      <c r="O16" s="16"/>
      <c r="P16" s="16"/>
      <c r="Q16" s="16"/>
      <c r="R16" s="16"/>
      <c r="S16" s="18">
        <f>IF($A16="","",IF(WEEKDAY($A16,2)=1,0,N(S15))+N(F16)+N(G16))</f>
        <v>0</v>
      </c>
      <c r="T16" s="14"/>
      <c r="U16" s="14"/>
    </row>
    <row r="17" spans="1:21" x14ac:dyDescent="0.25">
      <c r="A17" s="13">
        <f>IF(10&lt;=DAY(EOMONTH(DATE(Podatki!$B$6,12,1),0)),DATE(Podatki!$B$6,12,10),"")</f>
        <v>46366</v>
      </c>
      <c r="B17" s="14" t="str">
        <f>IF($A17="","",CHOOSE(WEEKDAY($A17,2),"pon","tor","sre","čet","pet","sob","ned"))</f>
        <v>čet</v>
      </c>
      <c r="C17" s="14"/>
      <c r="D17" s="15"/>
      <c r="E17" s="15"/>
      <c r="F17" s="16"/>
      <c r="G17" s="16"/>
      <c r="H17" s="16"/>
      <c r="I17" s="16"/>
      <c r="J17" s="16"/>
      <c r="K17" s="16"/>
      <c r="L17" s="17"/>
      <c r="M17" s="16"/>
      <c r="N17" s="16"/>
      <c r="O17" s="16"/>
      <c r="P17" s="16"/>
      <c r="Q17" s="16"/>
      <c r="R17" s="16"/>
      <c r="S17" s="18">
        <f>IF($A17="","",IF(WEEKDAY($A17,2)=1,0,N(S16))+N(F17)+N(G17))</f>
        <v>0</v>
      </c>
      <c r="T17" s="14"/>
      <c r="U17" s="14"/>
    </row>
    <row r="18" spans="1:21" x14ac:dyDescent="0.25">
      <c r="A18" s="13">
        <f>IF(11&lt;=DAY(EOMONTH(DATE(Podatki!$B$6,12,1),0)),DATE(Podatki!$B$6,12,11),"")</f>
        <v>46367</v>
      </c>
      <c r="B18" s="14" t="str">
        <f>IF($A18="","",CHOOSE(WEEKDAY($A18,2),"pon","tor","sre","čet","pet","sob","ned"))</f>
        <v>pet</v>
      </c>
      <c r="C18" s="14"/>
      <c r="D18" s="15"/>
      <c r="E18" s="15"/>
      <c r="F18" s="16"/>
      <c r="G18" s="16"/>
      <c r="H18" s="16"/>
      <c r="I18" s="16"/>
      <c r="J18" s="16"/>
      <c r="K18" s="16"/>
      <c r="L18" s="17"/>
      <c r="M18" s="16"/>
      <c r="N18" s="16"/>
      <c r="O18" s="16"/>
      <c r="P18" s="16"/>
      <c r="Q18" s="16"/>
      <c r="R18" s="16"/>
      <c r="S18" s="18">
        <f>IF($A18="","",IF(WEEKDAY($A18,2)=1,0,N(S17))+N(F18)+N(G18))</f>
        <v>0</v>
      </c>
      <c r="T18" s="14"/>
      <c r="U18" s="14"/>
    </row>
    <row r="19" spans="1:21" x14ac:dyDescent="0.25">
      <c r="A19" s="13">
        <f>IF(12&lt;=DAY(EOMONTH(DATE(Podatki!$B$6,12,1),0)),DATE(Podatki!$B$6,12,12),"")</f>
        <v>46368</v>
      </c>
      <c r="B19" s="14" t="str">
        <f>IF($A19="","",CHOOSE(WEEKDAY($A19,2),"pon","tor","sre","čet","pet","sob","ned"))</f>
        <v>sob</v>
      </c>
      <c r="C19" s="14"/>
      <c r="D19" s="15"/>
      <c r="E19" s="15"/>
      <c r="F19" s="16"/>
      <c r="G19" s="16"/>
      <c r="H19" s="16"/>
      <c r="I19" s="16"/>
      <c r="J19" s="16"/>
      <c r="K19" s="16"/>
      <c r="L19" s="17"/>
      <c r="M19" s="16"/>
      <c r="N19" s="16"/>
      <c r="O19" s="16"/>
      <c r="P19" s="16"/>
      <c r="Q19" s="16"/>
      <c r="R19" s="16"/>
      <c r="S19" s="18">
        <f>IF($A19="","",IF(WEEKDAY($A19,2)=1,0,N(S18))+N(F19)+N(G19))</f>
        <v>0</v>
      </c>
      <c r="T19" s="14"/>
      <c r="U19" s="14"/>
    </row>
    <row r="20" spans="1:21" x14ac:dyDescent="0.25">
      <c r="A20" s="13">
        <f>IF(13&lt;=DAY(EOMONTH(DATE(Podatki!$B$6,12,1),0)),DATE(Podatki!$B$6,12,13),"")</f>
        <v>46369</v>
      </c>
      <c r="B20" s="14" t="str">
        <f>IF($A20="","",CHOOSE(WEEKDAY($A20,2),"pon","tor","sre","čet","pet","sob","ned"))</f>
        <v>ned</v>
      </c>
      <c r="C20" s="14"/>
      <c r="D20" s="15"/>
      <c r="E20" s="15"/>
      <c r="F20" s="16"/>
      <c r="G20" s="16"/>
      <c r="H20" s="16"/>
      <c r="I20" s="16"/>
      <c r="J20" s="16"/>
      <c r="K20" s="16"/>
      <c r="L20" s="17"/>
      <c r="M20" s="16"/>
      <c r="N20" s="16"/>
      <c r="O20" s="16"/>
      <c r="P20" s="16"/>
      <c r="Q20" s="16"/>
      <c r="R20" s="16"/>
      <c r="S20" s="18">
        <f>IF($A20="","",IF(WEEKDAY($A20,2)=1,0,N(S19))+N(F20)+N(G20))</f>
        <v>0</v>
      </c>
      <c r="T20" s="14"/>
      <c r="U20" s="14"/>
    </row>
    <row r="21" spans="1:21" x14ac:dyDescent="0.25">
      <c r="A21" s="13">
        <f>IF(14&lt;=DAY(EOMONTH(DATE(Podatki!$B$6,12,1),0)),DATE(Podatki!$B$6,12,14),"")</f>
        <v>46370</v>
      </c>
      <c r="B21" s="14" t="str">
        <f>IF($A21="","",CHOOSE(WEEKDAY($A21,2),"pon","tor","sre","čet","pet","sob","ned"))</f>
        <v>pon</v>
      </c>
      <c r="C21" s="14"/>
      <c r="D21" s="15"/>
      <c r="E21" s="15"/>
      <c r="F21" s="16"/>
      <c r="G21" s="16"/>
      <c r="H21" s="16"/>
      <c r="I21" s="16"/>
      <c r="J21" s="16"/>
      <c r="K21" s="16"/>
      <c r="L21" s="17"/>
      <c r="M21" s="16"/>
      <c r="N21" s="16"/>
      <c r="O21" s="16"/>
      <c r="P21" s="16"/>
      <c r="Q21" s="16"/>
      <c r="R21" s="16"/>
      <c r="S21" s="18">
        <f>IF($A21="","",IF(WEEKDAY($A21,2)=1,0,N(S20))+N(F21)+N(G21))</f>
        <v>0</v>
      </c>
      <c r="T21" s="14"/>
      <c r="U21" s="14"/>
    </row>
    <row r="22" spans="1:21" x14ac:dyDescent="0.25">
      <c r="A22" s="13">
        <f>IF(15&lt;=DAY(EOMONTH(DATE(Podatki!$B$6,12,1),0)),DATE(Podatki!$B$6,12,15),"")</f>
        <v>46371</v>
      </c>
      <c r="B22" s="14" t="str">
        <f>IF($A22="","",CHOOSE(WEEKDAY($A22,2),"pon","tor","sre","čet","pet","sob","ned"))</f>
        <v>tor</v>
      </c>
      <c r="C22" s="14"/>
      <c r="D22" s="15"/>
      <c r="E22" s="15"/>
      <c r="F22" s="16"/>
      <c r="G22" s="16"/>
      <c r="H22" s="16"/>
      <c r="I22" s="16"/>
      <c r="J22" s="16"/>
      <c r="K22" s="16"/>
      <c r="L22" s="17"/>
      <c r="M22" s="16"/>
      <c r="N22" s="16"/>
      <c r="O22" s="16"/>
      <c r="P22" s="16"/>
      <c r="Q22" s="16"/>
      <c r="R22" s="16"/>
      <c r="S22" s="18">
        <f>IF($A22="","",IF(WEEKDAY($A22,2)=1,0,N(S21))+N(F22)+N(G22))</f>
        <v>0</v>
      </c>
      <c r="T22" s="14"/>
      <c r="U22" s="14"/>
    </row>
    <row r="23" spans="1:21" x14ac:dyDescent="0.25">
      <c r="A23" s="13">
        <f>IF(16&lt;=DAY(EOMONTH(DATE(Podatki!$B$6,12,1),0)),DATE(Podatki!$B$6,12,16),"")</f>
        <v>46372</v>
      </c>
      <c r="B23" s="14" t="str">
        <f>IF($A23="","",CHOOSE(WEEKDAY($A23,2),"pon","tor","sre","čet","pet","sob","ned"))</f>
        <v>sre</v>
      </c>
      <c r="C23" s="14"/>
      <c r="D23" s="15"/>
      <c r="E23" s="15"/>
      <c r="F23" s="16"/>
      <c r="G23" s="16"/>
      <c r="H23" s="16"/>
      <c r="I23" s="16"/>
      <c r="J23" s="16"/>
      <c r="K23" s="16"/>
      <c r="L23" s="17"/>
      <c r="M23" s="16"/>
      <c r="N23" s="16"/>
      <c r="O23" s="16"/>
      <c r="P23" s="16"/>
      <c r="Q23" s="16"/>
      <c r="R23" s="16"/>
      <c r="S23" s="18">
        <f>IF($A23="","",IF(WEEKDAY($A23,2)=1,0,N(S22))+N(F23)+N(G23))</f>
        <v>0</v>
      </c>
      <c r="T23" s="14"/>
      <c r="U23" s="14"/>
    </row>
    <row r="24" spans="1:21" x14ac:dyDescent="0.25">
      <c r="A24" s="13">
        <f>IF(17&lt;=DAY(EOMONTH(DATE(Podatki!$B$6,12,1),0)),DATE(Podatki!$B$6,12,17),"")</f>
        <v>46373</v>
      </c>
      <c r="B24" s="14" t="str">
        <f>IF($A24="","",CHOOSE(WEEKDAY($A24,2),"pon","tor","sre","čet","pet","sob","ned"))</f>
        <v>čet</v>
      </c>
      <c r="C24" s="14"/>
      <c r="D24" s="15"/>
      <c r="E24" s="15"/>
      <c r="F24" s="16"/>
      <c r="G24" s="16"/>
      <c r="H24" s="16"/>
      <c r="I24" s="16"/>
      <c r="J24" s="16"/>
      <c r="K24" s="16"/>
      <c r="L24" s="17"/>
      <c r="M24" s="16"/>
      <c r="N24" s="16"/>
      <c r="O24" s="16"/>
      <c r="P24" s="16"/>
      <c r="Q24" s="16"/>
      <c r="R24" s="16"/>
      <c r="S24" s="18">
        <f>IF($A24="","",IF(WEEKDAY($A24,2)=1,0,N(S23))+N(F24)+N(G24))</f>
        <v>0</v>
      </c>
      <c r="T24" s="14"/>
      <c r="U24" s="14"/>
    </row>
    <row r="25" spans="1:21" x14ac:dyDescent="0.25">
      <c r="A25" s="13">
        <f>IF(18&lt;=DAY(EOMONTH(DATE(Podatki!$B$6,12,1),0)),DATE(Podatki!$B$6,12,18),"")</f>
        <v>46374</v>
      </c>
      <c r="B25" s="14" t="str">
        <f>IF($A25="","",CHOOSE(WEEKDAY($A25,2),"pon","tor","sre","čet","pet","sob","ned"))</f>
        <v>pet</v>
      </c>
      <c r="C25" s="14"/>
      <c r="D25" s="15"/>
      <c r="E25" s="15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16"/>
      <c r="Q25" s="16"/>
      <c r="R25" s="16"/>
      <c r="S25" s="18">
        <f>IF($A25="","",IF(WEEKDAY($A25,2)=1,0,N(S24))+N(F25)+N(G25))</f>
        <v>0</v>
      </c>
      <c r="T25" s="14"/>
      <c r="U25" s="14"/>
    </row>
    <row r="26" spans="1:21" x14ac:dyDescent="0.25">
      <c r="A26" s="13">
        <f>IF(19&lt;=DAY(EOMONTH(DATE(Podatki!$B$6,12,1),0)),DATE(Podatki!$B$6,12,19),"")</f>
        <v>46375</v>
      </c>
      <c r="B26" s="14" t="str">
        <f>IF($A26="","",CHOOSE(WEEKDAY($A26,2),"pon","tor","sre","čet","pet","sob","ned"))</f>
        <v>sob</v>
      </c>
      <c r="C26" s="14"/>
      <c r="D26" s="15"/>
      <c r="E26" s="15"/>
      <c r="F26" s="16"/>
      <c r="G26" s="16"/>
      <c r="H26" s="16"/>
      <c r="I26" s="16"/>
      <c r="J26" s="16"/>
      <c r="K26" s="16"/>
      <c r="L26" s="17"/>
      <c r="M26" s="16"/>
      <c r="N26" s="16"/>
      <c r="O26" s="16"/>
      <c r="P26" s="16"/>
      <c r="Q26" s="16"/>
      <c r="R26" s="16"/>
      <c r="S26" s="18">
        <f>IF($A26="","",IF(WEEKDAY($A26,2)=1,0,N(S25))+N(F26)+N(G26))</f>
        <v>0</v>
      </c>
      <c r="T26" s="14"/>
      <c r="U26" s="14"/>
    </row>
    <row r="27" spans="1:21" x14ac:dyDescent="0.25">
      <c r="A27" s="13">
        <f>IF(20&lt;=DAY(EOMONTH(DATE(Podatki!$B$6,12,1),0)),DATE(Podatki!$B$6,12,20),"")</f>
        <v>46376</v>
      </c>
      <c r="B27" s="14" t="str">
        <f>IF($A27="","",CHOOSE(WEEKDAY($A27,2),"pon","tor","sre","čet","pet","sob","ned"))</f>
        <v>ned</v>
      </c>
      <c r="C27" s="14"/>
      <c r="D27" s="15"/>
      <c r="E27" s="15"/>
      <c r="F27" s="16"/>
      <c r="G27" s="16"/>
      <c r="H27" s="16"/>
      <c r="I27" s="16"/>
      <c r="J27" s="16"/>
      <c r="K27" s="16"/>
      <c r="L27" s="17"/>
      <c r="M27" s="16"/>
      <c r="N27" s="16"/>
      <c r="O27" s="16"/>
      <c r="P27" s="16"/>
      <c r="Q27" s="16"/>
      <c r="R27" s="16"/>
      <c r="S27" s="18">
        <f>IF($A27="","",IF(WEEKDAY($A27,2)=1,0,N(S26))+N(F27)+N(G27))</f>
        <v>0</v>
      </c>
      <c r="T27" s="14"/>
      <c r="U27" s="14"/>
    </row>
    <row r="28" spans="1:21" x14ac:dyDescent="0.25">
      <c r="A28" s="13">
        <f>IF(21&lt;=DAY(EOMONTH(DATE(Podatki!$B$6,12,1),0)),DATE(Podatki!$B$6,12,21),"")</f>
        <v>46377</v>
      </c>
      <c r="B28" s="14" t="str">
        <f>IF($A28="","",CHOOSE(WEEKDAY($A28,2),"pon","tor","sre","čet","pet","sob","ned"))</f>
        <v>pon</v>
      </c>
      <c r="C28" s="14"/>
      <c r="D28" s="15"/>
      <c r="E28" s="15"/>
      <c r="F28" s="16"/>
      <c r="G28" s="16"/>
      <c r="H28" s="16"/>
      <c r="I28" s="16"/>
      <c r="J28" s="16"/>
      <c r="K28" s="16"/>
      <c r="L28" s="17"/>
      <c r="M28" s="16"/>
      <c r="N28" s="16"/>
      <c r="O28" s="16"/>
      <c r="P28" s="16"/>
      <c r="Q28" s="16"/>
      <c r="R28" s="16"/>
      <c r="S28" s="18">
        <f>IF($A28="","",IF(WEEKDAY($A28,2)=1,0,N(S27))+N(F28)+N(G28))</f>
        <v>0</v>
      </c>
      <c r="T28" s="14"/>
      <c r="U28" s="14"/>
    </row>
    <row r="29" spans="1:21" x14ac:dyDescent="0.25">
      <c r="A29" s="13">
        <f>IF(22&lt;=DAY(EOMONTH(DATE(Podatki!$B$6,12,1),0)),DATE(Podatki!$B$6,12,22),"")</f>
        <v>46378</v>
      </c>
      <c r="B29" s="14" t="str">
        <f>IF($A29="","",CHOOSE(WEEKDAY($A29,2),"pon","tor","sre","čet","pet","sob","ned"))</f>
        <v>tor</v>
      </c>
      <c r="C29" s="14"/>
      <c r="D29" s="15"/>
      <c r="E29" s="15"/>
      <c r="F29" s="16"/>
      <c r="G29" s="16"/>
      <c r="H29" s="16"/>
      <c r="I29" s="16"/>
      <c r="J29" s="16"/>
      <c r="K29" s="16"/>
      <c r="L29" s="17"/>
      <c r="M29" s="16"/>
      <c r="N29" s="16"/>
      <c r="O29" s="16"/>
      <c r="P29" s="16"/>
      <c r="Q29" s="16"/>
      <c r="R29" s="16"/>
      <c r="S29" s="18">
        <f>IF($A29="","",IF(WEEKDAY($A29,2)=1,0,N(S28))+N(F29)+N(G29))</f>
        <v>0</v>
      </c>
      <c r="T29" s="14"/>
      <c r="U29" s="14"/>
    </row>
    <row r="30" spans="1:21" x14ac:dyDescent="0.25">
      <c r="A30" s="13">
        <f>IF(23&lt;=DAY(EOMONTH(DATE(Podatki!$B$6,12,1),0)),DATE(Podatki!$B$6,12,23),"")</f>
        <v>46379</v>
      </c>
      <c r="B30" s="14" t="str">
        <f>IF($A30="","",CHOOSE(WEEKDAY($A30,2),"pon","tor","sre","čet","pet","sob","ned"))</f>
        <v>sre</v>
      </c>
      <c r="C30" s="14"/>
      <c r="D30" s="15"/>
      <c r="E30" s="15"/>
      <c r="F30" s="16"/>
      <c r="G30" s="16"/>
      <c r="H30" s="16"/>
      <c r="I30" s="16"/>
      <c r="J30" s="16"/>
      <c r="K30" s="16"/>
      <c r="L30" s="17"/>
      <c r="M30" s="16"/>
      <c r="N30" s="16"/>
      <c r="O30" s="16"/>
      <c r="P30" s="16"/>
      <c r="Q30" s="16"/>
      <c r="R30" s="16"/>
      <c r="S30" s="18">
        <f>IF($A30="","",IF(WEEKDAY($A30,2)=1,0,N(S29))+N(F30)+N(G30))</f>
        <v>0</v>
      </c>
      <c r="T30" s="14"/>
      <c r="U30" s="14"/>
    </row>
    <row r="31" spans="1:21" x14ac:dyDescent="0.25">
      <c r="A31" s="13">
        <f>IF(24&lt;=DAY(EOMONTH(DATE(Podatki!$B$6,12,1),0)),DATE(Podatki!$B$6,12,24),"")</f>
        <v>46380</v>
      </c>
      <c r="B31" s="14" t="str">
        <f>IF($A31="","",CHOOSE(WEEKDAY($A31,2),"pon","tor","sre","čet","pet","sob","ned"))</f>
        <v>čet</v>
      </c>
      <c r="C31" s="14"/>
      <c r="D31" s="15"/>
      <c r="E31" s="15"/>
      <c r="F31" s="16"/>
      <c r="G31" s="16"/>
      <c r="H31" s="16"/>
      <c r="I31" s="16"/>
      <c r="J31" s="16"/>
      <c r="K31" s="16"/>
      <c r="L31" s="17"/>
      <c r="M31" s="16"/>
      <c r="N31" s="16"/>
      <c r="O31" s="16"/>
      <c r="P31" s="16"/>
      <c r="Q31" s="16"/>
      <c r="R31" s="16"/>
      <c r="S31" s="18">
        <f>IF($A31="","",IF(WEEKDAY($A31,2)=1,0,N(S30))+N(F31)+N(G31))</f>
        <v>0</v>
      </c>
      <c r="T31" s="14"/>
      <c r="U31" s="14"/>
    </row>
    <row r="32" spans="1:21" x14ac:dyDescent="0.25">
      <c r="A32" s="13">
        <f>IF(25&lt;=DAY(EOMONTH(DATE(Podatki!$B$6,12,1),0)),DATE(Podatki!$B$6,12,25),"")</f>
        <v>46381</v>
      </c>
      <c r="B32" s="14" t="str">
        <f>IF($A32="","",CHOOSE(WEEKDAY($A32,2),"pon","tor","sre","čet","pet","sob","ned"))</f>
        <v>pet</v>
      </c>
      <c r="C32" s="14"/>
      <c r="D32" s="15"/>
      <c r="E32" s="15"/>
      <c r="F32" s="16"/>
      <c r="G32" s="16"/>
      <c r="H32" s="16"/>
      <c r="I32" s="16"/>
      <c r="J32" s="16"/>
      <c r="K32" s="16"/>
      <c r="L32" s="17"/>
      <c r="M32" s="16"/>
      <c r="N32" s="16"/>
      <c r="O32" s="16"/>
      <c r="P32" s="16"/>
      <c r="Q32" s="16"/>
      <c r="R32" s="16"/>
      <c r="S32" s="18">
        <f>IF($A32="","",IF(WEEKDAY($A32,2)=1,0,N(S31))+N(F32)+N(G32))</f>
        <v>0</v>
      </c>
      <c r="T32" s="14"/>
      <c r="U32" s="14"/>
    </row>
    <row r="33" spans="1:21" x14ac:dyDescent="0.25">
      <c r="A33" s="13">
        <f>IF(26&lt;=DAY(EOMONTH(DATE(Podatki!$B$6,12,1),0)),DATE(Podatki!$B$6,12,26),"")</f>
        <v>46382</v>
      </c>
      <c r="B33" s="14" t="str">
        <f>IF($A33="","",CHOOSE(WEEKDAY($A33,2),"pon","tor","sre","čet","pet","sob","ned"))</f>
        <v>sob</v>
      </c>
      <c r="C33" s="14"/>
      <c r="D33" s="15"/>
      <c r="E33" s="15"/>
      <c r="F33" s="16"/>
      <c r="G33" s="16"/>
      <c r="H33" s="16"/>
      <c r="I33" s="16"/>
      <c r="J33" s="16"/>
      <c r="K33" s="16"/>
      <c r="L33" s="17"/>
      <c r="M33" s="16"/>
      <c r="N33" s="16"/>
      <c r="O33" s="16"/>
      <c r="P33" s="16"/>
      <c r="Q33" s="16"/>
      <c r="R33" s="16"/>
      <c r="S33" s="18">
        <f>IF($A33="","",IF(WEEKDAY($A33,2)=1,0,N(S32))+N(F33)+N(G33))</f>
        <v>0</v>
      </c>
      <c r="T33" s="14"/>
      <c r="U33" s="14"/>
    </row>
    <row r="34" spans="1:21" x14ac:dyDescent="0.25">
      <c r="A34" s="13">
        <f>IF(27&lt;=DAY(EOMONTH(DATE(Podatki!$B$6,12,1),0)),DATE(Podatki!$B$6,12,27),"")</f>
        <v>46383</v>
      </c>
      <c r="B34" s="14" t="str">
        <f>IF($A34="","",CHOOSE(WEEKDAY($A34,2),"pon","tor","sre","čet","pet","sob","ned"))</f>
        <v>ned</v>
      </c>
      <c r="C34" s="14"/>
      <c r="D34" s="15"/>
      <c r="E34" s="15"/>
      <c r="F34" s="16"/>
      <c r="G34" s="16"/>
      <c r="H34" s="16"/>
      <c r="I34" s="16"/>
      <c r="J34" s="16"/>
      <c r="K34" s="16"/>
      <c r="L34" s="17"/>
      <c r="M34" s="16"/>
      <c r="N34" s="16"/>
      <c r="O34" s="16"/>
      <c r="P34" s="16"/>
      <c r="Q34" s="16"/>
      <c r="R34" s="16"/>
      <c r="S34" s="18">
        <f>IF($A34="","",IF(WEEKDAY($A34,2)=1,0,N(S33))+N(F34)+N(G34))</f>
        <v>0</v>
      </c>
      <c r="T34" s="14"/>
      <c r="U34" s="14"/>
    </row>
    <row r="35" spans="1:21" x14ac:dyDescent="0.25">
      <c r="A35" s="13">
        <f>IF(28&lt;=DAY(EOMONTH(DATE(Podatki!$B$6,12,1),0)),DATE(Podatki!$B$6,12,28),"")</f>
        <v>46384</v>
      </c>
      <c r="B35" s="14" t="str">
        <f>IF($A35="","",CHOOSE(WEEKDAY($A35,2),"pon","tor","sre","čet","pet","sob","ned"))</f>
        <v>pon</v>
      </c>
      <c r="C35" s="14"/>
      <c r="D35" s="15"/>
      <c r="E35" s="15"/>
      <c r="F35" s="16"/>
      <c r="G35" s="16"/>
      <c r="H35" s="16"/>
      <c r="I35" s="16"/>
      <c r="J35" s="16"/>
      <c r="K35" s="16"/>
      <c r="L35" s="17"/>
      <c r="M35" s="16"/>
      <c r="N35" s="16"/>
      <c r="O35" s="16"/>
      <c r="P35" s="16"/>
      <c r="Q35" s="16"/>
      <c r="R35" s="16"/>
      <c r="S35" s="18">
        <f>IF($A35="","",IF(WEEKDAY($A35,2)=1,0,N(S34))+N(F35)+N(G35))</f>
        <v>0</v>
      </c>
      <c r="T35" s="14"/>
      <c r="U35" s="14"/>
    </row>
    <row r="36" spans="1:21" x14ac:dyDescent="0.25">
      <c r="A36" s="13">
        <f>IF(29&lt;=DAY(EOMONTH(DATE(Podatki!$B$6,12,1),0)),DATE(Podatki!$B$6,12,29),"")</f>
        <v>46385</v>
      </c>
      <c r="B36" s="14" t="str">
        <f>IF($A36="","",CHOOSE(WEEKDAY($A36,2),"pon","tor","sre","čet","pet","sob","ned"))</f>
        <v>tor</v>
      </c>
      <c r="C36" s="14"/>
      <c r="D36" s="15"/>
      <c r="E36" s="15"/>
      <c r="F36" s="16"/>
      <c r="G36" s="16"/>
      <c r="H36" s="16"/>
      <c r="I36" s="16"/>
      <c r="J36" s="16"/>
      <c r="K36" s="16"/>
      <c r="L36" s="17"/>
      <c r="M36" s="16"/>
      <c r="N36" s="16"/>
      <c r="O36" s="16"/>
      <c r="P36" s="16"/>
      <c r="Q36" s="16"/>
      <c r="R36" s="16"/>
      <c r="S36" s="18">
        <f>IF($A36="","",IF(WEEKDAY($A36,2)=1,0,N(S35))+N(F36)+N(G36))</f>
        <v>0</v>
      </c>
      <c r="T36" s="14"/>
      <c r="U36" s="14"/>
    </row>
    <row r="37" spans="1:21" x14ac:dyDescent="0.25">
      <c r="A37" s="13">
        <f>IF(30&lt;=DAY(EOMONTH(DATE(Podatki!$B$6,12,1),0)),DATE(Podatki!$B$6,12,30),"")</f>
        <v>46386</v>
      </c>
      <c r="B37" s="14" t="str">
        <f>IF($A37="","",CHOOSE(WEEKDAY($A37,2),"pon","tor","sre","čet","pet","sob","ned"))</f>
        <v>sre</v>
      </c>
      <c r="C37" s="14"/>
      <c r="D37" s="15"/>
      <c r="E37" s="15"/>
      <c r="F37" s="16"/>
      <c r="G37" s="16"/>
      <c r="H37" s="16"/>
      <c r="I37" s="16"/>
      <c r="J37" s="16"/>
      <c r="K37" s="16"/>
      <c r="L37" s="17"/>
      <c r="M37" s="16"/>
      <c r="N37" s="16"/>
      <c r="O37" s="16"/>
      <c r="P37" s="16"/>
      <c r="Q37" s="16"/>
      <c r="R37" s="16"/>
      <c r="S37" s="18">
        <f>IF($A37="","",IF(WEEKDAY($A37,2)=1,0,N(S36))+N(F37)+N(G37))</f>
        <v>0</v>
      </c>
      <c r="T37" s="14"/>
      <c r="U37" s="14"/>
    </row>
    <row r="38" spans="1:21" x14ac:dyDescent="0.25">
      <c r="A38" s="13">
        <f>IF(31&lt;=DAY(EOMONTH(DATE(Podatki!$B$6,12,1),0)),DATE(Podatki!$B$6,12,31),"")</f>
        <v>46387</v>
      </c>
      <c r="B38" s="14" t="str">
        <f>IF($A38="","",CHOOSE(WEEKDAY($A38,2),"pon","tor","sre","čet","pet","sob","ned"))</f>
        <v>čet</v>
      </c>
      <c r="C38" s="14"/>
      <c r="D38" s="15"/>
      <c r="E38" s="15"/>
      <c r="F38" s="16"/>
      <c r="G38" s="16"/>
      <c r="H38" s="16"/>
      <c r="I38" s="16"/>
      <c r="J38" s="16"/>
      <c r="K38" s="16"/>
      <c r="L38" s="17"/>
      <c r="M38" s="16"/>
      <c r="N38" s="16"/>
      <c r="O38" s="16"/>
      <c r="P38" s="16"/>
      <c r="Q38" s="16"/>
      <c r="R38" s="16"/>
      <c r="S38" s="18">
        <f>IF($A38="","",IF(WEEKDAY($A38,2)=1,0,N(S37))+N(F38)+N(G38))</f>
        <v>0</v>
      </c>
      <c r="T38" s="14"/>
      <c r="U38" s="14"/>
    </row>
    <row r="39" spans="1:21" x14ac:dyDescent="0.25">
      <c r="A39" s="19" t="s">
        <v>93</v>
      </c>
      <c r="B39" s="19"/>
      <c r="C39" s="19"/>
      <c r="D39" s="19"/>
      <c r="E39" s="19"/>
      <c r="F39" s="20">
        <f>SUM(F8:F38)</f>
        <v>0</v>
      </c>
      <c r="G39" s="20">
        <f>SUM(G8:G38)</f>
        <v>0</v>
      </c>
      <c r="H39" s="20">
        <f>SUM(H8:H38)</f>
        <v>0</v>
      </c>
      <c r="I39" s="20">
        <f>SUM(I8:I38)</f>
        <v>0</v>
      </c>
      <c r="J39" s="20">
        <f>SUM(J8:J38)</f>
        <v>0</v>
      </c>
      <c r="K39" s="20">
        <f>SUM(K8:K38)</f>
        <v>0</v>
      </c>
      <c r="L39" s="19"/>
      <c r="M39" s="20">
        <f>SUM(M8:M38)</f>
        <v>0</v>
      </c>
      <c r="N39" s="20">
        <f>SUM(N8:N38)</f>
        <v>0</v>
      </c>
      <c r="O39" s="20">
        <f>SUM(O8:O38)</f>
        <v>0</v>
      </c>
      <c r="P39" s="20">
        <f>SUM(P8:P38)</f>
        <v>0</v>
      </c>
      <c r="Q39" s="20">
        <f>SUM(Q8:Q38)</f>
        <v>0</v>
      </c>
      <c r="R39" s="20">
        <f>SUM(R8:R38)</f>
        <v>0</v>
      </c>
      <c r="S39" s="19"/>
      <c r="T39" s="19"/>
      <c r="U39" s="19"/>
    </row>
    <row r="41" spans="1:1" x14ac:dyDescent="0.25">
      <c r="A41" s="21" t="s">
        <v>94</v>
      </c>
    </row>
  </sheetData>
  <mergeCells count="5">
    <mergeCell ref="B2:H2"/>
    <mergeCell ref="B3:H3"/>
    <mergeCell ref="B4:H4"/>
    <mergeCell ref="B5:H5"/>
    <mergeCell ref="A39:C39"/>
  </mergeCells>
  <conditionalFormatting sqref="A8:U38">
    <cfRule type="expression" dxfId="11" priority="1">
      <formula>AND($A8&lt;&gt;"",OR(WEEKDAY($A8,2)&gt;5,COUNTIF(Prazniki,$A8)&gt;0))</formula>
    </cfRule>
  </conditionalFormatting>
  <dataValidations count="3">
    <dataValidation type="list" allowBlank="1" showErrorMessage="1" errorTitle="Vrsta dneva" error="Izberite vrsto dneva s seznama." sqref="C8:C38">
      <formula1>VrsteDneva</formula1>
    </dataValidation>
    <dataValidation type="decimal" allowBlank="1" showErrorMessage="1" errorTitle="Ure" error="Vpišite število ur med 0 in 24, npr. 7,5." sqref="F8:K38">
      <formula1>0</formula1>
      <formula2>24</formula2>
    </dataValidation>
    <dataValidation type="decimal" allowBlank="1" showErrorMessage="1" errorTitle="Ure" error="Vpišite število ur med 0 in 24, npr. 7,5." sqref="M8:R38">
      <formula1>0</formula1>
      <formula2>24</formula2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FormatPr defaultRowHeight="15" outlineLevelRow="0" outlineLevelCol="0" x14ac:dyDescent="55"/>
  <cols>
    <col min="1" max="1" width="14" customWidth="1"/>
    <col min="2" max="13" width="12" customWidth="1"/>
  </cols>
  <sheetData>
    <row r="1" spans="1:1" x14ac:dyDescent="0.25">
      <c r="A1" s="5" t="str">
        <f>"Seštevek ur v letu "&amp;Podatki!$B$6&amp;" (točka 11)"</f>
        <v>Seštevek ur v letu 2026 (točka 11)</v>
      </c>
    </row>
    <row r="3" ht="48" customHeight="1" spans="1:13" x14ac:dyDescent="0.25">
      <c r="A3" s="11" t="s">
        <v>95</v>
      </c>
      <c r="B3" s="11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11" t="s">
        <v>73</v>
      </c>
      <c r="I3" s="11" t="s">
        <v>74</v>
      </c>
      <c r="J3" s="11" t="s">
        <v>75</v>
      </c>
      <c r="K3" s="11" t="s">
        <v>76</v>
      </c>
      <c r="L3" s="11" t="s">
        <v>77</v>
      </c>
      <c r="M3" s="11" t="s">
        <v>78</v>
      </c>
    </row>
    <row r="4" spans="1:13" x14ac:dyDescent="0.25">
      <c r="A4" s="14" t="s">
        <v>96</v>
      </c>
      <c r="B4" s="16">
        <f>'Januar'!F39</f>
        <v>0</v>
      </c>
      <c r="C4" s="16">
        <f>'Januar'!G39</f>
        <v>0</v>
      </c>
      <c r="D4" s="16">
        <f>'Januar'!H39</f>
        <v>0</v>
      </c>
      <c r="E4" s="16">
        <f>'Januar'!I39</f>
        <v>0</v>
      </c>
      <c r="F4" s="16">
        <f>'Januar'!J39</f>
        <v>0</v>
      </c>
      <c r="G4" s="16">
        <f>'Januar'!K39</f>
        <v>0</v>
      </c>
      <c r="H4" s="16">
        <f>'Januar'!M39</f>
        <v>0</v>
      </c>
      <c r="I4" s="16">
        <f>'Januar'!N39</f>
        <v>0</v>
      </c>
      <c r="J4" s="16">
        <f>'Januar'!O39</f>
        <v>0</v>
      </c>
      <c r="K4" s="16">
        <f>'Januar'!P39</f>
        <v>0</v>
      </c>
      <c r="L4" s="16">
        <f>'Januar'!Q39</f>
        <v>0</v>
      </c>
      <c r="M4" s="16">
        <f>'Januar'!R39</f>
        <v>0</v>
      </c>
    </row>
    <row r="5" spans="1:13" x14ac:dyDescent="0.25">
      <c r="A5" s="14" t="s">
        <v>97</v>
      </c>
      <c r="B5" s="16">
        <f>'Februar'!F39</f>
        <v>0</v>
      </c>
      <c r="C5" s="16">
        <f>'Februar'!G39</f>
        <v>0</v>
      </c>
      <c r="D5" s="16">
        <f>'Februar'!H39</f>
        <v>0</v>
      </c>
      <c r="E5" s="16">
        <f>'Februar'!I39</f>
        <v>0</v>
      </c>
      <c r="F5" s="16">
        <f>'Februar'!J39</f>
        <v>0</v>
      </c>
      <c r="G5" s="16">
        <f>'Februar'!K39</f>
        <v>0</v>
      </c>
      <c r="H5" s="16">
        <f>'Februar'!M39</f>
        <v>0</v>
      </c>
      <c r="I5" s="16">
        <f>'Februar'!N39</f>
        <v>0</v>
      </c>
      <c r="J5" s="16">
        <f>'Februar'!O39</f>
        <v>0</v>
      </c>
      <c r="K5" s="16">
        <f>'Februar'!P39</f>
        <v>0</v>
      </c>
      <c r="L5" s="16">
        <f>'Februar'!Q39</f>
        <v>0</v>
      </c>
      <c r="M5" s="16">
        <f>'Februar'!R39</f>
        <v>0</v>
      </c>
    </row>
    <row r="6" spans="1:13" x14ac:dyDescent="0.25">
      <c r="A6" s="14" t="s">
        <v>98</v>
      </c>
      <c r="B6" s="16">
        <f>'Marec'!F39</f>
        <v>0</v>
      </c>
      <c r="C6" s="16">
        <f>'Marec'!G39</f>
        <v>0</v>
      </c>
      <c r="D6" s="16">
        <f>'Marec'!H39</f>
        <v>0</v>
      </c>
      <c r="E6" s="16">
        <f>'Marec'!I39</f>
        <v>0</v>
      </c>
      <c r="F6" s="16">
        <f>'Marec'!J39</f>
        <v>0</v>
      </c>
      <c r="G6" s="16">
        <f>'Marec'!K39</f>
        <v>0</v>
      </c>
      <c r="H6" s="16">
        <f>'Marec'!M39</f>
        <v>0</v>
      </c>
      <c r="I6" s="16">
        <f>'Marec'!N39</f>
        <v>0</v>
      </c>
      <c r="J6" s="16">
        <f>'Marec'!O39</f>
        <v>0</v>
      </c>
      <c r="K6" s="16">
        <f>'Marec'!P39</f>
        <v>0</v>
      </c>
      <c r="L6" s="16">
        <f>'Marec'!Q39</f>
        <v>0</v>
      </c>
      <c r="M6" s="16">
        <f>'Marec'!R39</f>
        <v>0</v>
      </c>
    </row>
    <row r="7" spans="1:13" x14ac:dyDescent="0.25">
      <c r="A7" s="14" t="s">
        <v>99</v>
      </c>
      <c r="B7" s="16">
        <f>'April'!F39</f>
        <v>0</v>
      </c>
      <c r="C7" s="16">
        <f>'April'!G39</f>
        <v>0</v>
      </c>
      <c r="D7" s="16">
        <f>'April'!H39</f>
        <v>0</v>
      </c>
      <c r="E7" s="16">
        <f>'April'!I39</f>
        <v>0</v>
      </c>
      <c r="F7" s="16">
        <f>'April'!J39</f>
        <v>0</v>
      </c>
      <c r="G7" s="16">
        <f>'April'!K39</f>
        <v>0</v>
      </c>
      <c r="H7" s="16">
        <f>'April'!M39</f>
        <v>0</v>
      </c>
      <c r="I7" s="16">
        <f>'April'!N39</f>
        <v>0</v>
      </c>
      <c r="J7" s="16">
        <f>'April'!O39</f>
        <v>0</v>
      </c>
      <c r="K7" s="16">
        <f>'April'!P39</f>
        <v>0</v>
      </c>
      <c r="L7" s="16">
        <f>'April'!Q39</f>
        <v>0</v>
      </c>
      <c r="M7" s="16">
        <f>'April'!R39</f>
        <v>0</v>
      </c>
    </row>
    <row r="8" spans="1:13" x14ac:dyDescent="0.25">
      <c r="A8" s="14" t="s">
        <v>100</v>
      </c>
      <c r="B8" s="16">
        <f>'Maj'!F39</f>
        <v>0</v>
      </c>
      <c r="C8" s="16">
        <f>'Maj'!G39</f>
        <v>0</v>
      </c>
      <c r="D8" s="16">
        <f>'Maj'!H39</f>
        <v>0</v>
      </c>
      <c r="E8" s="16">
        <f>'Maj'!I39</f>
        <v>0</v>
      </c>
      <c r="F8" s="16">
        <f>'Maj'!J39</f>
        <v>0</v>
      </c>
      <c r="G8" s="16">
        <f>'Maj'!K39</f>
        <v>0</v>
      </c>
      <c r="H8" s="16">
        <f>'Maj'!M39</f>
        <v>0</v>
      </c>
      <c r="I8" s="16">
        <f>'Maj'!N39</f>
        <v>0</v>
      </c>
      <c r="J8" s="16">
        <f>'Maj'!O39</f>
        <v>0</v>
      </c>
      <c r="K8" s="16">
        <f>'Maj'!P39</f>
        <v>0</v>
      </c>
      <c r="L8" s="16">
        <f>'Maj'!Q39</f>
        <v>0</v>
      </c>
      <c r="M8" s="16">
        <f>'Maj'!R39</f>
        <v>0</v>
      </c>
    </row>
    <row r="9" spans="1:13" x14ac:dyDescent="0.25">
      <c r="A9" s="14" t="s">
        <v>101</v>
      </c>
      <c r="B9" s="16">
        <f>'Junij'!F39</f>
        <v>0</v>
      </c>
      <c r="C9" s="16">
        <f>'Junij'!G39</f>
        <v>0</v>
      </c>
      <c r="D9" s="16">
        <f>'Junij'!H39</f>
        <v>0</v>
      </c>
      <c r="E9" s="16">
        <f>'Junij'!I39</f>
        <v>0</v>
      </c>
      <c r="F9" s="16">
        <f>'Junij'!J39</f>
        <v>0</v>
      </c>
      <c r="G9" s="16">
        <f>'Junij'!K39</f>
        <v>0</v>
      </c>
      <c r="H9" s="16">
        <f>'Junij'!M39</f>
        <v>0</v>
      </c>
      <c r="I9" s="16">
        <f>'Junij'!N39</f>
        <v>0</v>
      </c>
      <c r="J9" s="16">
        <f>'Junij'!O39</f>
        <v>0</v>
      </c>
      <c r="K9" s="16">
        <f>'Junij'!P39</f>
        <v>0</v>
      </c>
      <c r="L9" s="16">
        <f>'Junij'!Q39</f>
        <v>0</v>
      </c>
      <c r="M9" s="16">
        <f>'Junij'!R39</f>
        <v>0</v>
      </c>
    </row>
    <row r="10" spans="1:13" x14ac:dyDescent="0.25">
      <c r="A10" s="14" t="s">
        <v>102</v>
      </c>
      <c r="B10" s="16">
        <f>'Julij'!F39</f>
        <v>0</v>
      </c>
      <c r="C10" s="16">
        <f>'Julij'!G39</f>
        <v>0</v>
      </c>
      <c r="D10" s="16">
        <f>'Julij'!H39</f>
        <v>0</v>
      </c>
      <c r="E10" s="16">
        <f>'Julij'!I39</f>
        <v>0</v>
      </c>
      <c r="F10" s="16">
        <f>'Julij'!J39</f>
        <v>0</v>
      </c>
      <c r="G10" s="16">
        <f>'Julij'!K39</f>
        <v>0</v>
      </c>
      <c r="H10" s="16">
        <f>'Julij'!M39</f>
        <v>0</v>
      </c>
      <c r="I10" s="16">
        <f>'Julij'!N39</f>
        <v>0</v>
      </c>
      <c r="J10" s="16">
        <f>'Julij'!O39</f>
        <v>0</v>
      </c>
      <c r="K10" s="16">
        <f>'Julij'!P39</f>
        <v>0</v>
      </c>
      <c r="L10" s="16">
        <f>'Julij'!Q39</f>
        <v>0</v>
      </c>
      <c r="M10" s="16">
        <f>'Julij'!R39</f>
        <v>0</v>
      </c>
    </row>
    <row r="11" spans="1:13" x14ac:dyDescent="0.25">
      <c r="A11" s="14" t="s">
        <v>103</v>
      </c>
      <c r="B11" s="16">
        <f>'Avgust'!F39</f>
        <v>0</v>
      </c>
      <c r="C11" s="16">
        <f>'Avgust'!G39</f>
        <v>0</v>
      </c>
      <c r="D11" s="16">
        <f>'Avgust'!H39</f>
        <v>0</v>
      </c>
      <c r="E11" s="16">
        <f>'Avgust'!I39</f>
        <v>0</v>
      </c>
      <c r="F11" s="16">
        <f>'Avgust'!J39</f>
        <v>0</v>
      </c>
      <c r="G11" s="16">
        <f>'Avgust'!K39</f>
        <v>0</v>
      </c>
      <c r="H11" s="16">
        <f>'Avgust'!M39</f>
        <v>0</v>
      </c>
      <c r="I11" s="16">
        <f>'Avgust'!N39</f>
        <v>0</v>
      </c>
      <c r="J11" s="16">
        <f>'Avgust'!O39</f>
        <v>0</v>
      </c>
      <c r="K11" s="16">
        <f>'Avgust'!P39</f>
        <v>0</v>
      </c>
      <c r="L11" s="16">
        <f>'Avgust'!Q39</f>
        <v>0</v>
      </c>
      <c r="M11" s="16">
        <f>'Avgust'!R39</f>
        <v>0</v>
      </c>
    </row>
    <row r="12" spans="1:13" x14ac:dyDescent="0.25">
      <c r="A12" s="14" t="s">
        <v>104</v>
      </c>
      <c r="B12" s="16">
        <f>'September'!F39</f>
        <v>0</v>
      </c>
      <c r="C12" s="16">
        <f>'September'!G39</f>
        <v>0</v>
      </c>
      <c r="D12" s="16">
        <f>'September'!H39</f>
        <v>0</v>
      </c>
      <c r="E12" s="16">
        <f>'September'!I39</f>
        <v>0</v>
      </c>
      <c r="F12" s="16">
        <f>'September'!J39</f>
        <v>0</v>
      </c>
      <c r="G12" s="16">
        <f>'September'!K39</f>
        <v>0</v>
      </c>
      <c r="H12" s="16">
        <f>'September'!M39</f>
        <v>0</v>
      </c>
      <c r="I12" s="16">
        <f>'September'!N39</f>
        <v>0</v>
      </c>
      <c r="J12" s="16">
        <f>'September'!O39</f>
        <v>0</v>
      </c>
      <c r="K12" s="16">
        <f>'September'!P39</f>
        <v>0</v>
      </c>
      <c r="L12" s="16">
        <f>'September'!Q39</f>
        <v>0</v>
      </c>
      <c r="M12" s="16">
        <f>'September'!R39</f>
        <v>0</v>
      </c>
    </row>
    <row r="13" spans="1:13" x14ac:dyDescent="0.25">
      <c r="A13" s="14" t="s">
        <v>105</v>
      </c>
      <c r="B13" s="16">
        <f>'Oktober'!F39</f>
        <v>0</v>
      </c>
      <c r="C13" s="16">
        <f>'Oktober'!G39</f>
        <v>0</v>
      </c>
      <c r="D13" s="16">
        <f>'Oktober'!H39</f>
        <v>0</v>
      </c>
      <c r="E13" s="16">
        <f>'Oktober'!I39</f>
        <v>0</v>
      </c>
      <c r="F13" s="16">
        <f>'Oktober'!J39</f>
        <v>0</v>
      </c>
      <c r="G13" s="16">
        <f>'Oktober'!K39</f>
        <v>0</v>
      </c>
      <c r="H13" s="16">
        <f>'Oktober'!M39</f>
        <v>0</v>
      </c>
      <c r="I13" s="16">
        <f>'Oktober'!N39</f>
        <v>0</v>
      </c>
      <c r="J13" s="16">
        <f>'Oktober'!O39</f>
        <v>0</v>
      </c>
      <c r="K13" s="16">
        <f>'Oktober'!P39</f>
        <v>0</v>
      </c>
      <c r="L13" s="16">
        <f>'Oktober'!Q39</f>
        <v>0</v>
      </c>
      <c r="M13" s="16">
        <f>'Oktober'!R39</f>
        <v>0</v>
      </c>
    </row>
    <row r="14" spans="1:13" x14ac:dyDescent="0.25">
      <c r="A14" s="14" t="s">
        <v>106</v>
      </c>
      <c r="B14" s="16">
        <f>'November'!F39</f>
        <v>0</v>
      </c>
      <c r="C14" s="16">
        <f>'November'!G39</f>
        <v>0</v>
      </c>
      <c r="D14" s="16">
        <f>'November'!H39</f>
        <v>0</v>
      </c>
      <c r="E14" s="16">
        <f>'November'!I39</f>
        <v>0</v>
      </c>
      <c r="F14" s="16">
        <f>'November'!J39</f>
        <v>0</v>
      </c>
      <c r="G14" s="16">
        <f>'November'!K39</f>
        <v>0</v>
      </c>
      <c r="H14" s="16">
        <f>'November'!M39</f>
        <v>0</v>
      </c>
      <c r="I14" s="16">
        <f>'November'!N39</f>
        <v>0</v>
      </c>
      <c r="J14" s="16">
        <f>'November'!O39</f>
        <v>0</v>
      </c>
      <c r="K14" s="16">
        <f>'November'!P39</f>
        <v>0</v>
      </c>
      <c r="L14" s="16">
        <f>'November'!Q39</f>
        <v>0</v>
      </c>
      <c r="M14" s="16">
        <f>'November'!R39</f>
        <v>0</v>
      </c>
    </row>
    <row r="15" spans="1:13" x14ac:dyDescent="0.25">
      <c r="A15" s="14" t="s">
        <v>107</v>
      </c>
      <c r="B15" s="16">
        <f>'December'!F39</f>
        <v>0</v>
      </c>
      <c r="C15" s="16">
        <f>'December'!G39</f>
        <v>0</v>
      </c>
      <c r="D15" s="16">
        <f>'December'!H39</f>
        <v>0</v>
      </c>
      <c r="E15" s="16">
        <f>'December'!I39</f>
        <v>0</v>
      </c>
      <c r="F15" s="16">
        <f>'December'!J39</f>
        <v>0</v>
      </c>
      <c r="G15" s="16">
        <f>'December'!K39</f>
        <v>0</v>
      </c>
      <c r="H15" s="16">
        <f>'December'!M39</f>
        <v>0</v>
      </c>
      <c r="I15" s="16">
        <f>'December'!N39</f>
        <v>0</v>
      </c>
      <c r="J15" s="16">
        <f>'December'!O39</f>
        <v>0</v>
      </c>
      <c r="K15" s="16">
        <f>'December'!P39</f>
        <v>0</v>
      </c>
      <c r="L15" s="16">
        <f>'December'!Q39</f>
        <v>0</v>
      </c>
      <c r="M15" s="16">
        <f>'December'!R39</f>
        <v>0</v>
      </c>
    </row>
    <row r="16" spans="1:13" x14ac:dyDescent="0.25">
      <c r="A16" s="19" t="s">
        <v>108</v>
      </c>
      <c r="B16" s="20">
        <f>SUM(B4:B15)</f>
        <v>0</v>
      </c>
      <c r="C16" s="20">
        <f>SUM(C4:C15)</f>
        <v>0</v>
      </c>
      <c r="D16" s="20">
        <f>SUM(D4:D15)</f>
        <v>0</v>
      </c>
      <c r="E16" s="20">
        <f>SUM(E4:E15)</f>
        <v>0</v>
      </c>
      <c r="F16" s="20">
        <f>SUM(F4:F15)</f>
        <v>0</v>
      </c>
      <c r="G16" s="20">
        <f>SUM(G4:G15)</f>
        <v>0</v>
      </c>
      <c r="H16" s="20">
        <f>SUM(H4:H15)</f>
        <v>0</v>
      </c>
      <c r="I16" s="20">
        <f>SUM(I4:I15)</f>
        <v>0</v>
      </c>
      <c r="J16" s="20">
        <f>SUM(J4:J15)</f>
        <v>0</v>
      </c>
      <c r="K16" s="20">
        <f>SUM(K4:K15)</f>
        <v>0</v>
      </c>
      <c r="L16" s="20">
        <f>SUM(L4:L15)</f>
        <v>0</v>
      </c>
      <c r="M16" s="20">
        <f>SUM(M4:M15)</f>
        <v>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26" customWidth="1"/>
    <col min="4" max="5" width="18" customWidth="1"/>
    <col min="6" max="6" width="40" customWidth="1"/>
    <col min="7" max="7" width="20" customWidth="1"/>
  </cols>
  <sheetData>
    <row r="1" spans="1:1" x14ac:dyDescent="0.25">
      <c r="A1" s="5" t="s">
        <v>109</v>
      </c>
    </row>
    <row r="3" spans="1:7" x14ac:dyDescent="0.25">
      <c r="A3" s="22" t="s">
        <v>110</v>
      </c>
      <c r="B3" s="22" t="s">
        <v>111</v>
      </c>
      <c r="C3" s="22" t="s">
        <v>112</v>
      </c>
      <c r="D3" s="22" t="s">
        <v>113</v>
      </c>
      <c r="E3" s="22" t="s">
        <v>114</v>
      </c>
      <c r="F3" s="22" t="s">
        <v>115</v>
      </c>
      <c r="G3" s="22" t="s">
        <v>116</v>
      </c>
    </row>
    <row r="4" spans="1:7" x14ac:dyDescent="0.25">
      <c r="A4" s="23"/>
      <c r="B4" s="13"/>
      <c r="C4" s="14"/>
      <c r="D4" s="14"/>
      <c r="E4" s="14"/>
      <c r="F4" s="14"/>
      <c r="G4" s="14"/>
    </row>
    <row r="5" spans="1:7" x14ac:dyDescent="0.25">
      <c r="A5" s="23"/>
      <c r="B5" s="13"/>
      <c r="C5" s="14"/>
      <c r="D5" s="14"/>
      <c r="E5" s="14"/>
      <c r="F5" s="14"/>
      <c r="G5" s="14"/>
    </row>
    <row r="6" spans="1:7" x14ac:dyDescent="0.25">
      <c r="A6" s="23"/>
      <c r="B6" s="13"/>
      <c r="C6" s="14"/>
      <c r="D6" s="14"/>
      <c r="E6" s="14"/>
      <c r="F6" s="14"/>
      <c r="G6" s="14"/>
    </row>
    <row r="7" spans="1:7" x14ac:dyDescent="0.25">
      <c r="A7" s="23"/>
      <c r="B7" s="13"/>
      <c r="C7" s="14"/>
      <c r="D7" s="14"/>
      <c r="E7" s="14"/>
      <c r="F7" s="14"/>
      <c r="G7" s="14"/>
    </row>
    <row r="8" spans="1:7" x14ac:dyDescent="0.25">
      <c r="A8" s="23"/>
      <c r="B8" s="13"/>
      <c r="C8" s="14"/>
      <c r="D8" s="14"/>
      <c r="E8" s="14"/>
      <c r="F8" s="14"/>
      <c r="G8" s="14"/>
    </row>
    <row r="9" spans="1:7" x14ac:dyDescent="0.25">
      <c r="A9" s="23"/>
      <c r="B9" s="13"/>
      <c r="C9" s="14"/>
      <c r="D9" s="14"/>
      <c r="E9" s="14"/>
      <c r="F9" s="14"/>
      <c r="G9" s="14"/>
    </row>
    <row r="10" spans="1:7" x14ac:dyDescent="0.25">
      <c r="A10" s="23"/>
      <c r="B10" s="13"/>
      <c r="C10" s="14"/>
      <c r="D10" s="14"/>
      <c r="E10" s="14"/>
      <c r="F10" s="14"/>
      <c r="G10" s="14"/>
    </row>
    <row r="11" spans="1:7" x14ac:dyDescent="0.25">
      <c r="A11" s="23"/>
      <c r="B11" s="13"/>
      <c r="C11" s="14"/>
      <c r="D11" s="14"/>
      <c r="E11" s="14"/>
      <c r="F11" s="14"/>
      <c r="G11" s="14"/>
    </row>
    <row r="12" spans="1:7" x14ac:dyDescent="0.25">
      <c r="A12" s="23"/>
      <c r="B12" s="13"/>
      <c r="C12" s="14"/>
      <c r="D12" s="14"/>
      <c r="E12" s="14"/>
      <c r="F12" s="14"/>
      <c r="G12" s="14"/>
    </row>
    <row r="13" spans="1:7" x14ac:dyDescent="0.25">
      <c r="A13" s="23"/>
      <c r="B13" s="13"/>
      <c r="C13" s="14"/>
      <c r="D13" s="14"/>
      <c r="E13" s="14"/>
      <c r="F13" s="14"/>
      <c r="G13" s="14"/>
    </row>
    <row r="14" spans="1:7" x14ac:dyDescent="0.25">
      <c r="A14" s="23"/>
      <c r="B14" s="13"/>
      <c r="C14" s="14"/>
      <c r="D14" s="14"/>
      <c r="E14" s="14"/>
      <c r="F14" s="14"/>
      <c r="G14" s="14"/>
    </row>
    <row r="15" spans="1:7" x14ac:dyDescent="0.25">
      <c r="A15" s="23"/>
      <c r="B15" s="13"/>
      <c r="C15" s="14"/>
      <c r="D15" s="14"/>
      <c r="E15" s="14"/>
      <c r="F15" s="14"/>
      <c r="G15" s="14"/>
    </row>
    <row r="16" spans="1:7" x14ac:dyDescent="0.25">
      <c r="A16" s="23"/>
      <c r="B16" s="13"/>
      <c r="C16" s="14"/>
      <c r="D16" s="14"/>
      <c r="E16" s="14"/>
      <c r="F16" s="14"/>
      <c r="G16" s="14"/>
    </row>
    <row r="17" spans="1:7" x14ac:dyDescent="0.25">
      <c r="A17" s="23"/>
      <c r="B17" s="13"/>
      <c r="C17" s="14"/>
      <c r="D17" s="14"/>
      <c r="E17" s="14"/>
      <c r="F17" s="14"/>
      <c r="G17" s="14"/>
    </row>
    <row r="18" spans="1:7" x14ac:dyDescent="0.25">
      <c r="A18" s="23"/>
      <c r="B18" s="13"/>
      <c r="C18" s="14"/>
      <c r="D18" s="14"/>
      <c r="E18" s="14"/>
      <c r="F18" s="14"/>
      <c r="G18" s="14"/>
    </row>
    <row r="19" spans="1:7" x14ac:dyDescent="0.25">
      <c r="A19" s="23"/>
      <c r="B19" s="13"/>
      <c r="C19" s="14"/>
      <c r="D19" s="14"/>
      <c r="E19" s="14"/>
      <c r="F19" s="14"/>
      <c r="G19" s="14"/>
    </row>
    <row r="20" spans="1:7" x14ac:dyDescent="0.25">
      <c r="A20" s="23"/>
      <c r="B20" s="13"/>
      <c r="C20" s="14"/>
      <c r="D20" s="14"/>
      <c r="E20" s="14"/>
      <c r="F20" s="14"/>
      <c r="G20" s="14"/>
    </row>
    <row r="21" spans="1:7" x14ac:dyDescent="0.25">
      <c r="A21" s="23"/>
      <c r="B21" s="13"/>
      <c r="C21" s="14"/>
      <c r="D21" s="14"/>
      <c r="E21" s="14"/>
      <c r="F21" s="14"/>
      <c r="G21" s="14"/>
    </row>
    <row r="22" spans="1:7" x14ac:dyDescent="0.25">
      <c r="A22" s="23"/>
      <c r="B22" s="13"/>
      <c r="C22" s="14"/>
      <c r="D22" s="14"/>
      <c r="E22" s="14"/>
      <c r="F22" s="14"/>
      <c r="G22" s="14"/>
    </row>
    <row r="23" spans="1:7" x14ac:dyDescent="0.25">
      <c r="A23" s="23"/>
      <c r="B23" s="13"/>
      <c r="C23" s="14"/>
      <c r="D23" s="14"/>
      <c r="E23" s="14"/>
      <c r="F23" s="14"/>
      <c r="G23" s="14"/>
    </row>
    <row r="24" spans="1:7" x14ac:dyDescent="0.25">
      <c r="A24" s="23"/>
      <c r="B24" s="13"/>
      <c r="C24" s="14"/>
      <c r="D24" s="14"/>
      <c r="E24" s="14"/>
      <c r="F24" s="14"/>
      <c r="G24" s="14"/>
    </row>
    <row r="25" spans="1:7" x14ac:dyDescent="0.25">
      <c r="A25" s="23"/>
      <c r="B25" s="13"/>
      <c r="C25" s="14"/>
      <c r="D25" s="14"/>
      <c r="E25" s="14"/>
      <c r="F25" s="14"/>
      <c r="G25" s="14"/>
    </row>
    <row r="26" spans="1:7" x14ac:dyDescent="0.25">
      <c r="A26" s="23"/>
      <c r="B26" s="13"/>
      <c r="C26" s="14"/>
      <c r="D26" s="14"/>
      <c r="E26" s="14"/>
      <c r="F26" s="14"/>
      <c r="G26" s="14"/>
    </row>
    <row r="27" spans="1:7" x14ac:dyDescent="0.25">
      <c r="A27" s="23"/>
      <c r="B27" s="13"/>
      <c r="C27" s="14"/>
      <c r="D27" s="14"/>
      <c r="E27" s="14"/>
      <c r="F27" s="14"/>
      <c r="G27" s="14"/>
    </row>
    <row r="28" spans="1:7" x14ac:dyDescent="0.25">
      <c r="A28" s="23"/>
      <c r="B28" s="13"/>
      <c r="C28" s="14"/>
      <c r="D28" s="14"/>
      <c r="E28" s="14"/>
      <c r="F28" s="14"/>
      <c r="G28" s="14"/>
    </row>
    <row r="29" spans="1:7" x14ac:dyDescent="0.25">
      <c r="A29" s="23"/>
      <c r="B29" s="13"/>
      <c r="C29" s="14"/>
      <c r="D29" s="14"/>
      <c r="E29" s="14"/>
      <c r="F29" s="14"/>
      <c r="G29" s="14"/>
    </row>
    <row r="30" spans="1:7" x14ac:dyDescent="0.25">
      <c r="A30" s="23"/>
      <c r="B30" s="13"/>
      <c r="C30" s="14"/>
      <c r="D30" s="14"/>
      <c r="E30" s="14"/>
      <c r="F30" s="14"/>
      <c r="G30" s="14"/>
    </row>
    <row r="31" spans="1:7" x14ac:dyDescent="0.25">
      <c r="A31" s="23"/>
      <c r="B31" s="13"/>
      <c r="C31" s="14"/>
      <c r="D31" s="14"/>
      <c r="E31" s="14"/>
      <c r="F31" s="14"/>
      <c r="G31" s="14"/>
    </row>
    <row r="32" spans="1:7" x14ac:dyDescent="0.25">
      <c r="A32" s="23"/>
      <c r="B32" s="13"/>
      <c r="C32" s="14"/>
      <c r="D32" s="14"/>
      <c r="E32" s="14"/>
      <c r="F32" s="14"/>
      <c r="G32" s="14"/>
    </row>
    <row r="33" spans="1:7" x14ac:dyDescent="0.25">
      <c r="A33" s="23"/>
      <c r="B33" s="13"/>
      <c r="C33" s="14"/>
      <c r="D33" s="14"/>
      <c r="E33" s="14"/>
      <c r="F33" s="14"/>
      <c r="G33" s="14"/>
    </row>
    <row r="34" spans="1:7" x14ac:dyDescent="0.25">
      <c r="A34" s="23"/>
      <c r="B34" s="13"/>
      <c r="C34" s="14"/>
      <c r="D34" s="14"/>
      <c r="E34" s="14"/>
      <c r="F34" s="14"/>
      <c r="G34" s="14"/>
    </row>
    <row r="35" spans="1:7" x14ac:dyDescent="0.25">
      <c r="A35" s="23"/>
      <c r="B35" s="13"/>
      <c r="C35" s="14"/>
      <c r="D35" s="14"/>
      <c r="E35" s="14"/>
      <c r="F35" s="14"/>
      <c r="G35" s="14"/>
    </row>
    <row r="36" spans="1:7" x14ac:dyDescent="0.25">
      <c r="A36" s="23"/>
      <c r="B36" s="13"/>
      <c r="C36" s="14"/>
      <c r="D36" s="14"/>
      <c r="E36" s="14"/>
      <c r="F36" s="14"/>
      <c r="G36" s="14"/>
    </row>
    <row r="37" spans="1:7" x14ac:dyDescent="0.25">
      <c r="A37" s="23"/>
      <c r="B37" s="13"/>
      <c r="C37" s="14"/>
      <c r="D37" s="14"/>
      <c r="E37" s="14"/>
      <c r="F37" s="14"/>
      <c r="G37" s="14"/>
    </row>
    <row r="38" spans="1:7" x14ac:dyDescent="0.25">
      <c r="A38" s="23"/>
      <c r="B38" s="13"/>
      <c r="C38" s="14"/>
      <c r="D38" s="14"/>
      <c r="E38" s="14"/>
      <c r="F38" s="14"/>
      <c r="G38" s="14"/>
    </row>
    <row r="39" spans="1:7" x14ac:dyDescent="0.25">
      <c r="A39" s="23"/>
      <c r="B39" s="13"/>
      <c r="C39" s="14"/>
      <c r="D39" s="14"/>
      <c r="E39" s="14"/>
      <c r="F39" s="14"/>
      <c r="G39" s="14"/>
    </row>
    <row r="40" spans="1:7" x14ac:dyDescent="0.25">
      <c r="A40" s="23"/>
      <c r="B40" s="13"/>
      <c r="C40" s="14"/>
      <c r="D40" s="14"/>
      <c r="E40" s="14"/>
      <c r="F40" s="14"/>
      <c r="G40" s="14"/>
    </row>
    <row r="41" spans="1:7" x14ac:dyDescent="0.25">
      <c r="A41" s="23"/>
      <c r="B41" s="13"/>
      <c r="C41" s="14"/>
      <c r="D41" s="14"/>
      <c r="E41" s="14"/>
      <c r="F41" s="14"/>
      <c r="G41" s="14"/>
    </row>
    <row r="42" spans="1:7" x14ac:dyDescent="0.25">
      <c r="A42" s="23"/>
      <c r="B42" s="13"/>
      <c r="C42" s="14"/>
      <c r="D42" s="14"/>
      <c r="E42" s="14"/>
      <c r="F42" s="14"/>
      <c r="G42" s="14"/>
    </row>
    <row r="43" spans="1:7" x14ac:dyDescent="0.25">
      <c r="A43" s="23"/>
      <c r="B43" s="13"/>
      <c r="C43" s="14"/>
      <c r="D43" s="14"/>
      <c r="E43" s="14"/>
      <c r="F43" s="14"/>
      <c r="G43" s="14"/>
    </row>
    <row r="44" spans="1:7" x14ac:dyDescent="0.25">
      <c r="A44" s="23"/>
      <c r="B44" s="13"/>
      <c r="C44" s="14"/>
      <c r="D44" s="14"/>
      <c r="E44" s="14"/>
      <c r="F44" s="14"/>
      <c r="G44" s="14"/>
    </row>
    <row r="45" spans="1:7" x14ac:dyDescent="0.25">
      <c r="A45" s="23"/>
      <c r="B45" s="13"/>
      <c r="C45" s="14"/>
      <c r="D45" s="14"/>
      <c r="E45" s="14"/>
      <c r="F45" s="14"/>
      <c r="G45" s="14"/>
    </row>
    <row r="46" spans="1:7" x14ac:dyDescent="0.25">
      <c r="A46" s="23"/>
      <c r="B46" s="13"/>
      <c r="C46" s="14"/>
      <c r="D46" s="14"/>
      <c r="E46" s="14"/>
      <c r="F46" s="14"/>
      <c r="G46" s="14"/>
    </row>
    <row r="47" spans="1:7" x14ac:dyDescent="0.25">
      <c r="A47" s="23"/>
      <c r="B47" s="13"/>
      <c r="C47" s="14"/>
      <c r="D47" s="14"/>
      <c r="E47" s="14"/>
      <c r="F47" s="14"/>
      <c r="G47" s="14"/>
    </row>
    <row r="48" spans="1:7" x14ac:dyDescent="0.25">
      <c r="A48" s="23"/>
      <c r="B48" s="13"/>
      <c r="C48" s="14"/>
      <c r="D48" s="14"/>
      <c r="E48" s="14"/>
      <c r="F48" s="14"/>
      <c r="G48" s="14"/>
    </row>
    <row r="49" spans="1:7" x14ac:dyDescent="0.25">
      <c r="A49" s="23"/>
      <c r="B49" s="13"/>
      <c r="C49" s="14"/>
      <c r="D49" s="14"/>
      <c r="E49" s="14"/>
      <c r="F49" s="14"/>
      <c r="G49" s="14"/>
    </row>
    <row r="50" spans="1:7" x14ac:dyDescent="0.25">
      <c r="A50" s="23"/>
      <c r="B50" s="13"/>
      <c r="C50" s="14"/>
      <c r="D50" s="14"/>
      <c r="E50" s="14"/>
      <c r="F50" s="14"/>
      <c r="G50" s="14"/>
    </row>
    <row r="51" spans="1:7" x14ac:dyDescent="0.25">
      <c r="A51" s="23"/>
      <c r="B51" s="13"/>
      <c r="C51" s="14"/>
      <c r="D51" s="14"/>
      <c r="E51" s="14"/>
      <c r="F51" s="14"/>
      <c r="G51" s="14"/>
    </row>
    <row r="52" spans="1:7" x14ac:dyDescent="0.25">
      <c r="A52" s="23"/>
      <c r="B52" s="13"/>
      <c r="C52" s="14"/>
      <c r="D52" s="14"/>
      <c r="E52" s="14"/>
      <c r="F52" s="14"/>
      <c r="G52" s="14"/>
    </row>
    <row r="53" spans="1:7" x14ac:dyDescent="0.25">
      <c r="A53" s="23"/>
      <c r="B53" s="13"/>
      <c r="C53" s="14"/>
      <c r="D53" s="14"/>
      <c r="E53" s="14"/>
      <c r="F53" s="14"/>
      <c r="G53" s="14"/>
    </row>
    <row r="54" spans="1:7" x14ac:dyDescent="0.25">
      <c r="A54" s="23"/>
      <c r="B54" s="13"/>
      <c r="C54" s="14"/>
      <c r="D54" s="14"/>
      <c r="E54" s="14"/>
      <c r="F54" s="14"/>
      <c r="G54" s="14"/>
    </row>
    <row r="55" spans="1:7" x14ac:dyDescent="0.25">
      <c r="A55" s="23"/>
      <c r="B55" s="13"/>
      <c r="C55" s="14"/>
      <c r="D55" s="14"/>
      <c r="E55" s="14"/>
      <c r="F55" s="14"/>
      <c r="G55" s="14"/>
    </row>
    <row r="56" spans="1:7" x14ac:dyDescent="0.25">
      <c r="A56" s="23"/>
      <c r="B56" s="13"/>
      <c r="C56" s="14"/>
      <c r="D56" s="14"/>
      <c r="E56" s="14"/>
      <c r="F56" s="14"/>
      <c r="G56" s="14"/>
    </row>
    <row r="57" spans="1:7" x14ac:dyDescent="0.25">
      <c r="A57" s="23"/>
      <c r="B57" s="13"/>
      <c r="C57" s="14"/>
      <c r="D57" s="14"/>
      <c r="E57" s="14"/>
      <c r="F57" s="14"/>
      <c r="G57" s="14"/>
    </row>
    <row r="58" spans="1:7" x14ac:dyDescent="0.25">
      <c r="A58" s="23"/>
      <c r="B58" s="13"/>
      <c r="C58" s="14"/>
      <c r="D58" s="14"/>
      <c r="E58" s="14"/>
      <c r="F58" s="14"/>
      <c r="G58" s="14"/>
    </row>
    <row r="59" spans="1:7" x14ac:dyDescent="0.25">
      <c r="A59" s="23"/>
      <c r="B59" s="13"/>
      <c r="C59" s="14"/>
      <c r="D59" s="14"/>
      <c r="E59" s="14"/>
      <c r="F59" s="14"/>
      <c r="G59" s="14"/>
    </row>
    <row r="60" spans="1:7" x14ac:dyDescent="0.25">
      <c r="A60" s="23"/>
      <c r="B60" s="13"/>
      <c r="C60" s="14"/>
      <c r="D60" s="14"/>
      <c r="E60" s="14"/>
      <c r="F60" s="14"/>
      <c r="G60" s="14"/>
    </row>
    <row r="61" spans="1:7" x14ac:dyDescent="0.25">
      <c r="A61" s="23"/>
      <c r="B61" s="13"/>
      <c r="C61" s="14"/>
      <c r="D61" s="14"/>
      <c r="E61" s="14"/>
      <c r="F61" s="14"/>
      <c r="G61" s="14"/>
    </row>
    <row r="62" spans="1:7" x14ac:dyDescent="0.25">
      <c r="A62" s="23"/>
      <c r="B62" s="13"/>
      <c r="C62" s="14"/>
      <c r="D62" s="14"/>
      <c r="E62" s="14"/>
      <c r="F62" s="14"/>
      <c r="G62" s="14"/>
    </row>
    <row r="63" spans="1:7" x14ac:dyDescent="0.25">
      <c r="A63" s="23"/>
      <c r="B63" s="13"/>
      <c r="C63" s="14"/>
      <c r="D63" s="14"/>
      <c r="E63" s="14"/>
      <c r="F63" s="14"/>
      <c r="G63" s="14"/>
    </row>
    <row r="64" spans="1:7" x14ac:dyDescent="0.25">
      <c r="A64" s="23"/>
      <c r="B64" s="13"/>
      <c r="C64" s="14"/>
      <c r="D64" s="14"/>
      <c r="E64" s="14"/>
      <c r="F64" s="14"/>
      <c r="G64" s="14"/>
    </row>
    <row r="65" spans="1:7" x14ac:dyDescent="0.25">
      <c r="A65" s="23"/>
      <c r="B65" s="13"/>
      <c r="C65" s="14"/>
      <c r="D65" s="14"/>
      <c r="E65" s="14"/>
      <c r="F65" s="14"/>
      <c r="G65" s="14"/>
    </row>
    <row r="66" spans="1:7" x14ac:dyDescent="0.25">
      <c r="A66" s="23"/>
      <c r="B66" s="13"/>
      <c r="C66" s="14"/>
      <c r="D66" s="14"/>
      <c r="E66" s="14"/>
      <c r="F66" s="14"/>
      <c r="G66" s="14"/>
    </row>
    <row r="67" spans="1:7" x14ac:dyDescent="0.25">
      <c r="A67" s="23"/>
      <c r="B67" s="13"/>
      <c r="C67" s="14"/>
      <c r="D67" s="14"/>
      <c r="E67" s="14"/>
      <c r="F67" s="14"/>
      <c r="G67" s="14"/>
    </row>
    <row r="68" spans="1:7" x14ac:dyDescent="0.25">
      <c r="A68" s="23"/>
      <c r="B68" s="13"/>
      <c r="C68" s="14"/>
      <c r="D68" s="14"/>
      <c r="E68" s="14"/>
      <c r="F68" s="14"/>
      <c r="G68" s="14"/>
    </row>
    <row r="69" spans="1:7" x14ac:dyDescent="0.25">
      <c r="A69" s="23"/>
      <c r="B69" s="13"/>
      <c r="C69" s="14"/>
      <c r="D69" s="14"/>
      <c r="E69" s="14"/>
      <c r="F69" s="14"/>
      <c r="G69" s="14"/>
    </row>
    <row r="70" spans="1:7" x14ac:dyDescent="0.25">
      <c r="A70" s="23"/>
      <c r="B70" s="13"/>
      <c r="C70" s="14"/>
      <c r="D70" s="14"/>
      <c r="E70" s="14"/>
      <c r="F70" s="14"/>
      <c r="G70" s="14"/>
    </row>
    <row r="71" spans="1:7" x14ac:dyDescent="0.25">
      <c r="A71" s="23"/>
      <c r="B71" s="13"/>
      <c r="C71" s="14"/>
      <c r="D71" s="14"/>
      <c r="E71" s="14"/>
      <c r="F71" s="14"/>
      <c r="G71" s="14"/>
    </row>
    <row r="72" spans="1:7" x14ac:dyDescent="0.25">
      <c r="A72" s="23"/>
      <c r="B72" s="13"/>
      <c r="C72" s="14"/>
      <c r="D72" s="14"/>
      <c r="E72" s="14"/>
      <c r="F72" s="14"/>
      <c r="G72" s="14"/>
    </row>
    <row r="73" spans="1:7" x14ac:dyDescent="0.25">
      <c r="A73" s="23"/>
      <c r="B73" s="13"/>
      <c r="C73" s="14"/>
      <c r="D73" s="14"/>
      <c r="E73" s="14"/>
      <c r="F73" s="14"/>
      <c r="G73" s="14"/>
    </row>
    <row r="74" spans="1:7" x14ac:dyDescent="0.25">
      <c r="A74" s="23"/>
      <c r="B74" s="13"/>
      <c r="C74" s="14"/>
      <c r="D74" s="14"/>
      <c r="E74" s="14"/>
      <c r="F74" s="14"/>
      <c r="G74" s="14"/>
    </row>
    <row r="75" spans="1:7" x14ac:dyDescent="0.25">
      <c r="A75" s="23"/>
      <c r="B75" s="13"/>
      <c r="C75" s="14"/>
      <c r="D75" s="14"/>
      <c r="E75" s="14"/>
      <c r="F75" s="14"/>
      <c r="G75" s="14"/>
    </row>
    <row r="76" spans="1:7" x14ac:dyDescent="0.25">
      <c r="A76" s="23"/>
      <c r="B76" s="13"/>
      <c r="C76" s="14"/>
      <c r="D76" s="14"/>
      <c r="E76" s="14"/>
      <c r="F76" s="14"/>
      <c r="G76" s="14"/>
    </row>
    <row r="77" spans="1:7" x14ac:dyDescent="0.25">
      <c r="A77" s="23"/>
      <c r="B77" s="13"/>
      <c r="C77" s="14"/>
      <c r="D77" s="14"/>
      <c r="E77" s="14"/>
      <c r="F77" s="14"/>
      <c r="G77" s="14"/>
    </row>
    <row r="78" spans="1:7" x14ac:dyDescent="0.25">
      <c r="A78" s="23"/>
      <c r="B78" s="13"/>
      <c r="C78" s="14"/>
      <c r="D78" s="14"/>
      <c r="E78" s="14"/>
      <c r="F78" s="14"/>
      <c r="G78" s="14"/>
    </row>
    <row r="79" spans="1:7" x14ac:dyDescent="0.25">
      <c r="A79" s="23"/>
      <c r="B79" s="13"/>
      <c r="C79" s="14"/>
      <c r="D79" s="14"/>
      <c r="E79" s="14"/>
      <c r="F79" s="14"/>
      <c r="G79" s="14"/>
    </row>
    <row r="80" spans="1:7" x14ac:dyDescent="0.25">
      <c r="A80" s="23"/>
      <c r="B80" s="13"/>
      <c r="C80" s="14"/>
      <c r="D80" s="14"/>
      <c r="E80" s="14"/>
      <c r="F80" s="14"/>
      <c r="G80" s="14"/>
    </row>
    <row r="81" spans="1:7" x14ac:dyDescent="0.25">
      <c r="A81" s="23"/>
      <c r="B81" s="13"/>
      <c r="C81" s="14"/>
      <c r="D81" s="14"/>
      <c r="E81" s="14"/>
      <c r="F81" s="14"/>
      <c r="G81" s="14"/>
    </row>
    <row r="82" spans="1:7" x14ac:dyDescent="0.25">
      <c r="A82" s="23"/>
      <c r="B82" s="13"/>
      <c r="C82" s="14"/>
      <c r="D82" s="14"/>
      <c r="E82" s="14"/>
      <c r="F82" s="14"/>
      <c r="G82" s="14"/>
    </row>
    <row r="83" spans="1:7" x14ac:dyDescent="0.25">
      <c r="A83" s="23"/>
      <c r="B83" s="13"/>
      <c r="C83" s="14"/>
      <c r="D83" s="14"/>
      <c r="E83" s="14"/>
      <c r="F83" s="14"/>
      <c r="G83" s="14"/>
    </row>
    <row r="84" spans="1:7" x14ac:dyDescent="0.25">
      <c r="A84" s="23"/>
      <c r="B84" s="13"/>
      <c r="C84" s="14"/>
      <c r="D84" s="14"/>
      <c r="E84" s="14"/>
      <c r="F84" s="14"/>
      <c r="G84" s="14"/>
    </row>
    <row r="85" spans="1:7" x14ac:dyDescent="0.25">
      <c r="A85" s="23"/>
      <c r="B85" s="13"/>
      <c r="C85" s="14"/>
      <c r="D85" s="14"/>
      <c r="E85" s="14"/>
      <c r="F85" s="14"/>
      <c r="G85" s="14"/>
    </row>
    <row r="86" spans="1:7" x14ac:dyDescent="0.25">
      <c r="A86" s="23"/>
      <c r="B86" s="13"/>
      <c r="C86" s="14"/>
      <c r="D86" s="14"/>
      <c r="E86" s="14"/>
      <c r="F86" s="14"/>
      <c r="G86" s="14"/>
    </row>
    <row r="87" spans="1:7" x14ac:dyDescent="0.25">
      <c r="A87" s="23"/>
      <c r="B87" s="13"/>
      <c r="C87" s="14"/>
      <c r="D87" s="14"/>
      <c r="E87" s="14"/>
      <c r="F87" s="14"/>
      <c r="G87" s="14"/>
    </row>
    <row r="88" spans="1:7" x14ac:dyDescent="0.25">
      <c r="A88" s="23"/>
      <c r="B88" s="13"/>
      <c r="C88" s="14"/>
      <c r="D88" s="14"/>
      <c r="E88" s="14"/>
      <c r="F88" s="14"/>
      <c r="G88" s="14"/>
    </row>
    <row r="89" spans="1:7" x14ac:dyDescent="0.25">
      <c r="A89" s="23"/>
      <c r="B89" s="13"/>
      <c r="C89" s="14"/>
      <c r="D89" s="14"/>
      <c r="E89" s="14"/>
      <c r="F89" s="14"/>
      <c r="G89" s="14"/>
    </row>
    <row r="90" spans="1:7" x14ac:dyDescent="0.25">
      <c r="A90" s="23"/>
      <c r="B90" s="13"/>
      <c r="C90" s="14"/>
      <c r="D90" s="14"/>
      <c r="E90" s="14"/>
      <c r="F90" s="14"/>
      <c r="G90" s="14"/>
    </row>
    <row r="91" spans="1:7" x14ac:dyDescent="0.25">
      <c r="A91" s="23"/>
      <c r="B91" s="13"/>
      <c r="C91" s="14"/>
      <c r="D91" s="14"/>
      <c r="E91" s="14"/>
      <c r="F91" s="14"/>
      <c r="G91" s="14"/>
    </row>
    <row r="92" spans="1:7" x14ac:dyDescent="0.25">
      <c r="A92" s="23"/>
      <c r="B92" s="13"/>
      <c r="C92" s="14"/>
      <c r="D92" s="14"/>
      <c r="E92" s="14"/>
      <c r="F92" s="14"/>
      <c r="G92" s="14"/>
    </row>
    <row r="93" spans="1:7" x14ac:dyDescent="0.25">
      <c r="A93" s="23"/>
      <c r="B93" s="13"/>
      <c r="C93" s="14"/>
      <c r="D93" s="14"/>
      <c r="E93" s="14"/>
      <c r="F93" s="14"/>
      <c r="G93" s="14"/>
    </row>
    <row r="94" spans="1:7" x14ac:dyDescent="0.25">
      <c r="A94" s="23"/>
      <c r="B94" s="13"/>
      <c r="C94" s="14"/>
      <c r="D94" s="14"/>
      <c r="E94" s="14"/>
      <c r="F94" s="14"/>
      <c r="G94" s="14"/>
    </row>
    <row r="95" spans="1:7" x14ac:dyDescent="0.25">
      <c r="A95" s="23"/>
      <c r="B95" s="13"/>
      <c r="C95" s="14"/>
      <c r="D95" s="14"/>
      <c r="E95" s="14"/>
      <c r="F95" s="14"/>
      <c r="G95" s="14"/>
    </row>
    <row r="96" spans="1:7" x14ac:dyDescent="0.25">
      <c r="A96" s="23"/>
      <c r="B96" s="13"/>
      <c r="C96" s="14"/>
      <c r="D96" s="14"/>
      <c r="E96" s="14"/>
      <c r="F96" s="14"/>
      <c r="G96" s="14"/>
    </row>
    <row r="97" spans="1:7" x14ac:dyDescent="0.25">
      <c r="A97" s="23"/>
      <c r="B97" s="13"/>
      <c r="C97" s="14"/>
      <c r="D97" s="14"/>
      <c r="E97" s="14"/>
      <c r="F97" s="14"/>
      <c r="G97" s="14"/>
    </row>
    <row r="98" spans="1:7" x14ac:dyDescent="0.25">
      <c r="A98" s="23"/>
      <c r="B98" s="13"/>
      <c r="C98" s="14"/>
      <c r="D98" s="14"/>
      <c r="E98" s="14"/>
      <c r="F98" s="14"/>
      <c r="G98" s="14"/>
    </row>
    <row r="99" spans="1:7" x14ac:dyDescent="0.25">
      <c r="A99" s="23"/>
      <c r="B99" s="13"/>
      <c r="C99" s="14"/>
      <c r="D99" s="14"/>
      <c r="E99" s="14"/>
      <c r="F99" s="14"/>
      <c r="G99" s="14"/>
    </row>
    <row r="100" spans="1:7" x14ac:dyDescent="0.25">
      <c r="A100" s="23"/>
      <c r="B100" s="13"/>
      <c r="C100" s="14"/>
      <c r="D100" s="14"/>
      <c r="E100" s="14"/>
      <c r="F100" s="14"/>
      <c r="G100" s="14"/>
    </row>
    <row r="101" spans="1:7" x14ac:dyDescent="0.25">
      <c r="A101" s="23"/>
      <c r="B101" s="13"/>
      <c r="C101" s="14"/>
      <c r="D101" s="14"/>
      <c r="E101" s="14"/>
      <c r="F101" s="14"/>
      <c r="G101" s="14"/>
    </row>
    <row r="102" spans="1:7" x14ac:dyDescent="0.25">
      <c r="A102" s="23"/>
      <c r="B102" s="13"/>
      <c r="C102" s="14"/>
      <c r="D102" s="14"/>
      <c r="E102" s="14"/>
      <c r="F102" s="14"/>
      <c r="G102" s="14"/>
    </row>
    <row r="103" spans="1:7" x14ac:dyDescent="0.25">
      <c r="A103" s="23"/>
      <c r="B103" s="13"/>
      <c r="C103" s="14"/>
      <c r="D103" s="14"/>
      <c r="E103" s="14"/>
      <c r="F103" s="14"/>
      <c r="G103" s="14"/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Navodila</vt:lpstr>
      <vt:lpstr>Podatki</vt:lpstr>
      <vt:lpstr>Seznami</vt:lpstr>
      <vt:lpstr>Prazniki</vt:lpstr>
      <vt:lpstr>Januar</vt:lpstr>
      <vt:lpstr>Februar</vt:lpstr>
      <vt:lpstr>Marec</vt:lpstr>
      <vt:lpstr>April</vt:lpstr>
      <vt:lpstr>Maj</vt:lpstr>
      <vt:lpstr>Junij</vt:lpstr>
      <vt:lpstr>Julij</vt:lpstr>
      <vt:lpstr>Avgust</vt:lpstr>
      <vt:lpstr>September</vt:lpstr>
      <vt:lpstr>Oktober</vt:lpstr>
      <vt:lpstr>November</vt:lpstr>
      <vt:lpstr>December</vt:lpstr>
      <vt:lpstr>Leto skupaj</vt:lpstr>
      <vt:lpstr>Spremembe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 Račun</dc:creator>
  <dc:title>Evidenca o izrabi delovnega časa — predloga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